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45" windowWidth="15315" windowHeight="8010"/>
  </bookViews>
  <sheets>
    <sheet name="Лист1" sheetId="1" r:id="rId1"/>
  </sheets>
  <definedNames>
    <definedName name="_xlnm.Print_Titles" localSheetId="0">Лист1!$6:$6</definedName>
  </definedNames>
  <calcPr calcId="144525"/>
</workbook>
</file>

<file path=xl/calcChain.xml><?xml version="1.0" encoding="utf-8"?>
<calcChain xmlns="http://schemas.openxmlformats.org/spreadsheetml/2006/main">
  <c r="S9" i="1" l="1"/>
  <c r="T9" i="1"/>
  <c r="U9" i="1"/>
  <c r="V9" i="1" s="1"/>
  <c r="W15" i="1"/>
  <c r="X8" i="1"/>
  <c r="X10" i="1"/>
  <c r="X11" i="1"/>
  <c r="X12" i="1"/>
  <c r="X13" i="1"/>
  <c r="X14" i="1"/>
  <c r="X15" i="1"/>
  <c r="X16" i="1"/>
  <c r="X17" i="1"/>
  <c r="N8" i="1" l="1"/>
  <c r="N9" i="1"/>
  <c r="N10" i="1"/>
  <c r="N11" i="1"/>
  <c r="N12" i="1"/>
  <c r="N13" i="1"/>
  <c r="N14" i="1"/>
  <c r="N15" i="1"/>
  <c r="N16" i="1"/>
  <c r="N17" i="1"/>
  <c r="M7" i="1"/>
  <c r="R16" i="1" l="1"/>
  <c r="S16" i="1" s="1"/>
  <c r="T16" i="1" s="1"/>
  <c r="U16" i="1" s="1"/>
  <c r="V16" i="1" s="1"/>
  <c r="W16" i="1" s="1"/>
  <c r="Q21" i="1"/>
  <c r="Q22" i="1"/>
  <c r="Q23" i="1"/>
  <c r="Q24" i="1"/>
  <c r="Q25" i="1"/>
  <c r="R9" i="1"/>
  <c r="W9" i="1" s="1"/>
  <c r="X9" i="1" s="1"/>
  <c r="R10" i="1"/>
  <c r="S10" i="1" s="1"/>
  <c r="T10" i="1" s="1"/>
  <c r="U10" i="1" s="1"/>
  <c r="V10" i="1" s="1"/>
  <c r="W10" i="1" s="1"/>
  <c r="R11" i="1"/>
  <c r="S11" i="1" s="1"/>
  <c r="T11" i="1" s="1"/>
  <c r="U11" i="1" s="1"/>
  <c r="V11" i="1" s="1"/>
  <c r="W11" i="1" s="1"/>
  <c r="R12" i="1"/>
  <c r="S12" i="1" s="1"/>
  <c r="T12" i="1" s="1"/>
  <c r="U12" i="1" s="1"/>
  <c r="V12" i="1" s="1"/>
  <c r="W12" i="1" s="1"/>
  <c r="R13" i="1"/>
  <c r="S13" i="1" s="1"/>
  <c r="T13" i="1" s="1"/>
  <c r="U13" i="1" s="1"/>
  <c r="V13" i="1" s="1"/>
  <c r="W13" i="1" s="1"/>
  <c r="R14" i="1"/>
  <c r="S14" i="1" s="1"/>
  <c r="T14" i="1" s="1"/>
  <c r="U14" i="1" s="1"/>
  <c r="V14" i="1" s="1"/>
  <c r="W14" i="1" s="1"/>
  <c r="R15" i="1"/>
  <c r="S15" i="1" s="1"/>
  <c r="T15" i="1" s="1"/>
  <c r="U15" i="1" s="1"/>
  <c r="V15" i="1" s="1"/>
  <c r="R17" i="1"/>
  <c r="S17" i="1" s="1"/>
  <c r="T17" i="1" s="1"/>
  <c r="U17" i="1" s="1"/>
  <c r="V17" i="1" s="1"/>
  <c r="W17" i="1" s="1"/>
  <c r="R8" i="1" l="1"/>
  <c r="K8" i="1"/>
  <c r="K9" i="1"/>
  <c r="K10" i="1"/>
  <c r="K11" i="1"/>
  <c r="K12" i="1"/>
  <c r="K13" i="1"/>
  <c r="K14" i="1"/>
  <c r="K15" i="1"/>
  <c r="K16" i="1"/>
  <c r="K17" i="1"/>
  <c r="S8" i="1" l="1"/>
  <c r="Z19" i="1"/>
  <c r="AA19" i="1" s="1"/>
  <c r="AB19" i="1" s="1"/>
  <c r="AC19" i="1" s="1"/>
  <c r="AD19" i="1" s="1"/>
  <c r="AA24" i="1"/>
  <c r="Y11" i="1"/>
  <c r="Z11" i="1" s="1"/>
  <c r="AA11" i="1" s="1"/>
  <c r="AB11" i="1" s="1"/>
  <c r="AC11" i="1" s="1"/>
  <c r="AD11" i="1" s="1"/>
  <c r="Y13" i="1"/>
  <c r="Z13" i="1" s="1"/>
  <c r="AA13" i="1" s="1"/>
  <c r="AB13" i="1" s="1"/>
  <c r="AC13" i="1" s="1"/>
  <c r="AD13" i="1" s="1"/>
  <c r="Y14" i="1"/>
  <c r="Z14" i="1" s="1"/>
  <c r="AA14" i="1" s="1"/>
  <c r="AB14" i="1" s="1"/>
  <c r="AC14" i="1" s="1"/>
  <c r="AD14" i="1" s="1"/>
  <c r="Y16" i="1"/>
  <c r="Z16" i="1" s="1"/>
  <c r="AA16" i="1" s="1"/>
  <c r="AB16" i="1" s="1"/>
  <c r="AC16" i="1" s="1"/>
  <c r="AD16" i="1" s="1"/>
  <c r="Y19" i="1"/>
  <c r="Z21" i="1"/>
  <c r="AA21" i="1" s="1"/>
  <c r="Z22" i="1"/>
  <c r="AA22" i="1" s="1"/>
  <c r="Z23" i="1"/>
  <c r="AA23" i="1" s="1"/>
  <c r="Z24" i="1"/>
  <c r="Z25" i="1"/>
  <c r="AA25" i="1" s="1"/>
  <c r="T8" i="1" l="1"/>
  <c r="U8" i="1" s="1"/>
  <c r="Y20" i="1"/>
  <c r="I20" i="1"/>
  <c r="I7" i="1" s="1"/>
  <c r="J20" i="1"/>
  <c r="J7" i="1" s="1"/>
  <c r="N7" i="1" s="1"/>
  <c r="L20" i="1"/>
  <c r="L7" i="1" s="1"/>
  <c r="G20" i="1"/>
  <c r="G7" i="1" s="1"/>
  <c r="K7" i="1" l="1"/>
  <c r="V8" i="1"/>
  <c r="W8" i="1" s="1"/>
  <c r="H8" i="1"/>
  <c r="H9" i="1"/>
  <c r="H10" i="1"/>
  <c r="H11" i="1"/>
  <c r="H12" i="1"/>
  <c r="H13" i="1"/>
  <c r="H14" i="1"/>
  <c r="H15" i="1"/>
  <c r="H16" i="1"/>
  <c r="H17" i="1"/>
  <c r="H18" i="1"/>
  <c r="H7" i="1"/>
  <c r="H20" i="1" l="1"/>
  <c r="O7" i="1" l="1"/>
  <c r="Y8" i="1"/>
  <c r="Z8" i="1" s="1"/>
  <c r="AA8" i="1" s="1"/>
  <c r="AB8" i="1" s="1"/>
  <c r="AC8" i="1" s="1"/>
  <c r="AD8" i="1" s="1"/>
  <c r="Y10" i="1"/>
  <c r="Z10" i="1" s="1"/>
  <c r="AA10" i="1" s="1"/>
  <c r="AB10" i="1" s="1"/>
  <c r="AC10" i="1" s="1"/>
  <c r="AD10" i="1" s="1"/>
  <c r="O20" i="1"/>
  <c r="M20" i="1"/>
  <c r="Y17" i="1"/>
  <c r="Z17" i="1" s="1"/>
  <c r="AA17" i="1" s="1"/>
  <c r="AB17" i="1" s="1"/>
  <c r="AC17" i="1" s="1"/>
  <c r="AD17" i="1" s="1"/>
  <c r="Y12" i="1"/>
  <c r="Z12" i="1" s="1"/>
  <c r="AA12" i="1" s="1"/>
  <c r="AB12" i="1" s="1"/>
  <c r="AC12" i="1" s="1"/>
  <c r="AD12" i="1" s="1"/>
  <c r="Y15" i="1"/>
  <c r="Z15" i="1" s="1"/>
  <c r="AA15" i="1" s="1"/>
  <c r="AB15" i="1" s="1"/>
  <c r="AC15" i="1" s="1"/>
  <c r="AD15" i="1" s="1"/>
  <c r="P7" i="1" l="1"/>
  <c r="P20" i="1"/>
  <c r="Q20" i="1" s="1"/>
  <c r="R18" i="1" l="1"/>
  <c r="Q7" i="1"/>
  <c r="R20" i="1"/>
  <c r="S18" i="1" l="1"/>
  <c r="R7" i="1"/>
  <c r="T18" i="1" l="1"/>
  <c r="U18" i="1" s="1"/>
  <c r="S7" i="1"/>
  <c r="T20" i="1"/>
  <c r="Y9" i="1"/>
  <c r="Z9" i="1" s="1"/>
  <c r="AA9" i="1" s="1"/>
  <c r="AB9" i="1" s="1"/>
  <c r="AC9" i="1" s="1"/>
  <c r="AD9" i="1" s="1"/>
  <c r="V18" i="1" l="1"/>
  <c r="W18" i="1" s="1"/>
  <c r="U7" i="1"/>
  <c r="U20" i="1"/>
  <c r="T7" i="1"/>
  <c r="Y18" i="1" l="1"/>
  <c r="Z18" i="1" s="1"/>
  <c r="AA18" i="1" s="1"/>
  <c r="AB18" i="1" s="1"/>
  <c r="AC18" i="1" s="1"/>
  <c r="AD18" i="1" s="1"/>
  <c r="X20" i="1"/>
  <c r="Z20" i="1" s="1"/>
  <c r="AA20" i="1" s="1"/>
  <c r="W7" i="1"/>
  <c r="V20" i="1"/>
  <c r="Y7" i="1" l="1"/>
  <c r="Z7" i="1" s="1"/>
  <c r="AA7" i="1" s="1"/>
  <c r="AB7" i="1" s="1"/>
  <c r="AC7" i="1" s="1"/>
  <c r="AD7" i="1" s="1"/>
  <c r="X7" i="1"/>
  <c r="W20" i="1"/>
  <c r="V7" i="1"/>
</calcChain>
</file>

<file path=xl/sharedStrings.xml><?xml version="1.0" encoding="utf-8"?>
<sst xmlns="http://schemas.openxmlformats.org/spreadsheetml/2006/main" count="103" uniqueCount="92">
  <si>
    <t>Функциональная структура</t>
  </si>
  <si>
    <t>КБК</t>
  </si>
  <si>
    <t xml:space="preserve"> 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</si>
  <si>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</si>
  <si>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</si>
  <si>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</si>
  <si>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</si>
  <si>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</si>
  <si>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</si>
  <si>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</si>
  <si>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</si>
  <si>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</si>
  <si>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</si>
  <si>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СУБЪЕКТОВ РОССИЙСКОЙ ФЕДЕРАЦИИ И МУНИЦИПАЛЬНЫХ ОБРАЗОВАНИЙ</t>
  </si>
  <si>
    <t>УСЛОВНО УТВЕРЖДЕННЫЕ РАСХОДЫ</t>
  </si>
  <si>
    <t>63361,8</t>
  </si>
  <si>
    <t>2573,5</t>
  </si>
  <si>
    <t>209722,6</t>
  </si>
  <si>
    <t>31857,7</t>
  </si>
  <si>
    <t>21549,3</t>
  </si>
  <si>
    <t>543,6</t>
  </si>
  <si>
    <t>262,2</t>
  </si>
  <si>
    <t>400,0</t>
  </si>
  <si>
    <t>344,4</t>
  </si>
  <si>
    <t>23777,9</t>
  </si>
  <si>
    <t>35353,6</t>
  </si>
  <si>
    <t>197247,8</t>
  </si>
  <si>
    <t>2848</t>
  </si>
  <si>
    <t>73757,4</t>
  </si>
  <si>
    <t>76271</t>
  </si>
  <si>
    <t>3338,3</t>
  </si>
  <si>
    <t>209897,8</t>
  </si>
  <si>
    <t>42619,5</t>
  </si>
  <si>
    <t>23177,7</t>
  </si>
  <si>
    <t>379,8</t>
  </si>
  <si>
    <t>479</t>
  </si>
  <si>
    <t>26131,3</t>
  </si>
  <si>
    <t>44699,4</t>
  </si>
  <si>
    <t>219619,2</t>
  </si>
  <si>
    <t>78489,2</t>
  </si>
  <si>
    <t>239826,7</t>
  </si>
  <si>
    <t>47833,8</t>
  </si>
  <si>
    <t>28964</t>
  </si>
  <si>
    <t>549,4</t>
  </si>
  <si>
    <t>Ед.Изм.:  тыс.руб.</t>
  </si>
  <si>
    <t>исполнение 2017 к 2013 году</t>
  </si>
  <si>
    <t>0100</t>
  </si>
  <si>
    <t>0200</t>
  </si>
  <si>
    <t>0300</t>
  </si>
  <si>
    <t>0400</t>
  </si>
  <si>
    <t>0500</t>
  </si>
  <si>
    <t>0700</t>
  </si>
  <si>
    <t>0800</t>
  </si>
  <si>
    <t>1000</t>
  </si>
  <si>
    <t>1100</t>
  </si>
  <si>
    <t>1200</t>
  </si>
  <si>
    <t>1400</t>
  </si>
  <si>
    <t>9900</t>
  </si>
  <si>
    <t>Всего расходов</t>
  </si>
  <si>
    <t>Приложение №2</t>
  </si>
  <si>
    <t>95583,2</t>
  </si>
  <si>
    <t>1221,6</t>
  </si>
  <si>
    <t>5400,0</t>
  </si>
  <si>
    <t>50555,6</t>
  </si>
  <si>
    <t>317818,7</t>
  </si>
  <si>
    <t>50042,3</t>
  </si>
  <si>
    <t>35743,1</t>
  </si>
  <si>
    <t>880,7</t>
  </si>
  <si>
    <t>45574,8</t>
  </si>
  <si>
    <t>исполнение 2019 к 2017 году</t>
  </si>
  <si>
    <t>91468,5</t>
  </si>
  <si>
    <t>1332,1</t>
  </si>
  <si>
    <t>5400</t>
  </si>
  <si>
    <t>52912,5</t>
  </si>
  <si>
    <t>43863,6</t>
  </si>
  <si>
    <t>262093,6</t>
  </si>
  <si>
    <t>42987,5</t>
  </si>
  <si>
    <t>29836,1</t>
  </si>
  <si>
    <t>750,0</t>
  </si>
  <si>
    <t>400</t>
  </si>
  <si>
    <t>Прогноз основных параметров консолидированного бюджета муниципального района Зилаирский район Республики Башкортостан на период до 2036 года</t>
  </si>
  <si>
    <t>исполнение 2021 к  2019 году</t>
  </si>
  <si>
    <t>101517,39</t>
  </si>
  <si>
    <t>1493,0</t>
  </si>
  <si>
    <t>9289,19</t>
  </si>
  <si>
    <t>81573,21</t>
  </si>
  <si>
    <t>204815,38</t>
  </si>
  <si>
    <t>328778,51</t>
  </si>
  <si>
    <t>27947,26</t>
  </si>
  <si>
    <t>2230,20</t>
  </si>
  <si>
    <t>оценка 2021 года</t>
  </si>
  <si>
    <t>планирование 2030г к 2018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</si>
</sst>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left" vertical="top" wrapText="1"/>
    </xf>
    <xf numFmtId="49" fontId="0" fillId="2" borderId="1" xfId="0" quotePrefix="1" applyNumberFormat="1" applyFill="1" applyBorder="1" applyAlignment="1">
      <alignment horizontal="left" vertical="center" shrinkToFit="1"/>
    </xf>
    <xf numFmtId="0" fontId="0" fillId="2" borderId="1" xfId="0" applyNumberFormat="1" applyFill="1" applyBorder="1" applyAlignment="1">
      <alignment horizontal="right" vertical="center" shrinkToFit="1"/>
    </xf>
    <xf numFmtId="1" fontId="0" fillId="2" borderId="1" xfId="0" applyNumberFormat="1" applyFill="1" applyBorder="1" applyAlignment="1">
      <alignment horizontal="right" vertical="center" shrinkToFit="1"/>
    </xf>
    <xf numFmtId="49" fontId="0" fillId="2" borderId="1" xfId="0" applyNumberFormat="1" applyFill="1" applyBorder="1" applyAlignment="1">
      <alignment horizontal="right" vertical="center" shrinkToFit="1"/>
    </xf>
    <xf numFmtId="0" fontId="0" fillId="2" borderId="1" xfId="0" applyNumberFormat="1" applyFill="1" applyBorder="1"/>
    <xf numFmtId="0" fontId="0" fillId="2" borderId="0" xfId="0" applyNumberFormat="1" applyFill="1"/>
    <xf numFmtId="0" fontId="1" fillId="3" borderId="1" xfId="0" applyFont="1" applyFill="1" applyBorder="1" applyAlignment="1">
      <alignment wrapText="1"/>
    </xf>
    <xf numFmtId="1" fontId="0" fillId="3" borderId="1" xfId="0" applyNumberFormat="1" applyFill="1" applyBorder="1" applyAlignment="1">
      <alignment horizontal="right" vertical="center" shrinkToFit="1"/>
    </xf>
    <xf numFmtId="0" fontId="1" fillId="4" borderId="1" xfId="0" quotePrefix="1" applyFont="1" applyFill="1" applyBorder="1" applyAlignment="1">
      <alignment horizontal="left" vertical="top" wrapText="1"/>
    </xf>
    <xf numFmtId="49" fontId="1" fillId="4" borderId="1" xfId="0" quotePrefix="1" applyNumberFormat="1" applyFont="1" applyFill="1" applyBorder="1" applyAlignment="1">
      <alignment horizontal="left" vertical="center" shrinkToFit="1"/>
    </xf>
    <xf numFmtId="0" fontId="1" fillId="4" borderId="1" xfId="0" applyNumberFormat="1" applyFont="1" applyFill="1" applyBorder="1" applyAlignment="1">
      <alignment horizontal="right" vertical="center" shrinkToFit="1"/>
    </xf>
    <xf numFmtId="1" fontId="1" fillId="4" borderId="1" xfId="0" applyNumberFormat="1" applyFont="1" applyFill="1" applyBorder="1" applyAlignment="1">
      <alignment horizontal="right" vertical="center" shrinkToFit="1"/>
    </xf>
    <xf numFmtId="0" fontId="1" fillId="4" borderId="0" xfId="0" applyFont="1" applyFill="1"/>
    <xf numFmtId="164" fontId="1" fillId="4" borderId="0" xfId="0" applyNumberFormat="1" applyFont="1" applyFill="1"/>
    <xf numFmtId="0" fontId="1" fillId="2" borderId="1" xfId="0" applyFont="1" applyFill="1" applyBorder="1" applyAlignment="1">
      <alignment vertical="center"/>
    </xf>
    <xf numFmtId="49" fontId="0" fillId="4" borderId="1" xfId="0" applyNumberForma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0" fillId="2" borderId="0" xfId="0" applyFill="1" applyAlignment="1">
      <alignment horizontal="right"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0" fillId="0" borderId="0" xfId="0" applyAlignment="1"/>
    <xf numFmtId="0" fontId="0" fillId="2" borderId="1" xfId="0" applyNumberForma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 vertical="center" shrinkToFit="1"/>
    </xf>
    <xf numFmtId="2" fontId="0" fillId="2" borderId="1" xfId="0" applyNumberFormat="1" applyFill="1" applyBorder="1" applyAlignment="1">
      <alignment horizontal="right" vertical="center" shrinkToFit="1"/>
    </xf>
    <xf numFmtId="2" fontId="0" fillId="2" borderId="1" xfId="0" applyNumberFormat="1" applyFill="1" applyBorder="1" applyAlignment="1">
      <alignment horizontal="right"/>
    </xf>
    <xf numFmtId="2" fontId="1" fillId="4" borderId="1" xfId="0" applyNumberFormat="1" applyFont="1" applyFill="1" applyBorder="1"/>
    <xf numFmtId="2" fontId="1" fillId="4" borderId="1" xfId="0" applyNumberFormat="1" applyFont="1" applyFill="1" applyBorder="1" applyAlignment="1">
      <alignment vertical="center"/>
    </xf>
    <xf numFmtId="2" fontId="0" fillId="2" borderId="1" xfId="0" applyNumberFormat="1" applyFill="1" applyBorder="1"/>
    <xf numFmtId="2" fontId="1" fillId="0" borderId="1" xfId="0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horizontal="right" vertical="center" shrinkToFit="1"/>
    </xf>
    <xf numFmtId="2" fontId="0" fillId="2" borderId="1" xfId="0" applyNumberFormat="1" applyFont="1" applyFill="1" applyBorder="1"/>
    <xf numFmtId="4" fontId="3" fillId="2" borderId="2" xfId="0" applyNumberFormat="1" applyFont="1" applyFill="1" applyBorder="1" applyAlignment="1">
      <alignment vertical="center" wrapText="1"/>
    </xf>
    <xf numFmtId="0" fontId="0" fillId="2" borderId="3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workbookViewId="0">
      <pane xSplit="1" topLeftCell="J1" activePane="topRight" state="frozen"/>
      <selection pane="topRight" activeCell="K35" sqref="K35"/>
    </sheetView>
  </sheetViews>
  <sheetFormatPr defaultRowHeight="15" x14ac:dyDescent="0.25"/>
  <cols>
    <col min="1" max="1" width="46.85546875" style="2" customWidth="1"/>
    <col min="2" max="2" width="9.28515625" style="2" customWidth="1"/>
    <col min="3" max="3" width="14.28515625" style="2" customWidth="1"/>
    <col min="4" max="4" width="16.42578125" style="2" customWidth="1"/>
    <col min="5" max="5" width="15.85546875" style="2" customWidth="1"/>
    <col min="6" max="6" width="13.42578125" style="2" customWidth="1"/>
    <col min="7" max="7" width="15" style="2" customWidth="1"/>
    <col min="8" max="9" width="12.42578125" style="2" customWidth="1"/>
    <col min="10" max="11" width="12.5703125" style="2" customWidth="1"/>
    <col min="12" max="12" width="12.7109375" style="2" customWidth="1"/>
    <col min="13" max="14" width="11.85546875" style="2" customWidth="1"/>
    <col min="15" max="15" width="9.5703125" style="2" bestFit="1" customWidth="1"/>
    <col min="16" max="16" width="12.28515625" style="2" customWidth="1"/>
    <col min="17" max="18" width="9.5703125" style="2" bestFit="1" customWidth="1"/>
    <col min="19" max="19" width="9.5703125" style="2" customWidth="1"/>
    <col min="20" max="23" width="9.5703125" style="2" bestFit="1" customWidth="1"/>
    <col min="24" max="24" width="8.7109375" style="2" customWidth="1"/>
    <col min="25" max="25" width="10.85546875" style="2" customWidth="1"/>
    <col min="26" max="31" width="9.5703125" style="2" bestFit="1" customWidth="1"/>
    <col min="32" max="16384" width="9.140625" style="2"/>
  </cols>
  <sheetData>
    <row r="1" spans="1:30" x14ac:dyDescent="0.25">
      <c r="A1" s="21"/>
      <c r="B1" s="22"/>
      <c r="C1" s="22"/>
      <c r="D1" s="22"/>
      <c r="E1" s="22"/>
    </row>
    <row r="2" spans="1:30" x14ac:dyDescent="0.25">
      <c r="A2" s="21"/>
      <c r="B2" s="22"/>
      <c r="C2" s="22"/>
      <c r="D2" s="22"/>
      <c r="E2" s="22"/>
    </row>
    <row r="3" spans="1:30" x14ac:dyDescent="0.25">
      <c r="A3" s="21"/>
      <c r="B3" s="22"/>
      <c r="C3" s="22"/>
      <c r="D3" s="22"/>
      <c r="E3" s="22"/>
    </row>
    <row r="4" spans="1:30" ht="18.75" x14ac:dyDescent="0.25">
      <c r="A4" s="25" t="s">
        <v>80</v>
      </c>
      <c r="B4" s="26"/>
      <c r="C4" s="26"/>
      <c r="D4" s="26"/>
      <c r="E4" s="26"/>
      <c r="F4" s="27"/>
      <c r="G4" s="27"/>
      <c r="H4" s="27"/>
      <c r="I4" s="27"/>
      <c r="J4" s="27"/>
      <c r="K4" s="27"/>
      <c r="L4" s="27"/>
    </row>
    <row r="5" spans="1:30" x14ac:dyDescent="0.25">
      <c r="A5" s="23" t="s">
        <v>44</v>
      </c>
      <c r="B5" s="24"/>
      <c r="C5" s="24"/>
      <c r="D5" s="24"/>
      <c r="E5" s="24"/>
      <c r="Y5" s="39" t="s">
        <v>59</v>
      </c>
      <c r="Z5" s="39"/>
      <c r="AA5" s="39"/>
      <c r="AB5" s="39"/>
      <c r="AC5" s="39"/>
      <c r="AD5" s="39"/>
    </row>
    <row r="6" spans="1:30" ht="60" customHeight="1" x14ac:dyDescent="0.25">
      <c r="A6" s="3" t="s">
        <v>0</v>
      </c>
      <c r="B6" s="3" t="s">
        <v>1</v>
      </c>
      <c r="C6" s="3">
        <v>2013</v>
      </c>
      <c r="D6" s="3">
        <v>2014</v>
      </c>
      <c r="E6" s="3">
        <v>2015</v>
      </c>
      <c r="F6" s="3">
        <v>2016</v>
      </c>
      <c r="G6" s="3">
        <v>2017</v>
      </c>
      <c r="H6" s="1" t="s">
        <v>45</v>
      </c>
      <c r="I6" s="3">
        <v>2018</v>
      </c>
      <c r="J6" s="3">
        <v>2019</v>
      </c>
      <c r="K6" s="1" t="s">
        <v>69</v>
      </c>
      <c r="L6" s="3">
        <v>2020</v>
      </c>
      <c r="M6" s="3" t="s">
        <v>90</v>
      </c>
      <c r="N6" s="1" t="s">
        <v>81</v>
      </c>
      <c r="O6" s="3">
        <v>2022</v>
      </c>
      <c r="P6" s="3">
        <v>2023</v>
      </c>
      <c r="Q6" s="3">
        <v>2024</v>
      </c>
      <c r="R6" s="3">
        <v>2025</v>
      </c>
      <c r="S6" s="3">
        <v>2026</v>
      </c>
      <c r="T6" s="3">
        <v>2027</v>
      </c>
      <c r="U6" s="3">
        <v>2028</v>
      </c>
      <c r="V6" s="3">
        <v>2029</v>
      </c>
      <c r="W6" s="3">
        <v>2030</v>
      </c>
      <c r="X6" s="11" t="s">
        <v>91</v>
      </c>
      <c r="Y6" s="19">
        <v>2031</v>
      </c>
      <c r="Z6" s="19">
        <v>2032</v>
      </c>
      <c r="AA6" s="19">
        <v>2033</v>
      </c>
      <c r="AB6" s="19">
        <v>2034</v>
      </c>
      <c r="AC6" s="19">
        <v>2035</v>
      </c>
      <c r="AD6" s="19">
        <v>2036</v>
      </c>
    </row>
    <row r="7" spans="1:30" s="17" customFormat="1" ht="37.5" customHeight="1" x14ac:dyDescent="0.25">
      <c r="A7" s="13" t="s">
        <v>58</v>
      </c>
      <c r="B7" s="14"/>
      <c r="C7" s="15">
        <v>382500.5</v>
      </c>
      <c r="D7" s="15">
        <v>418621.4</v>
      </c>
      <c r="E7" s="15">
        <v>422479.7</v>
      </c>
      <c r="F7" s="15">
        <v>445761.3</v>
      </c>
      <c r="G7" s="15">
        <f>G20</f>
        <v>573293.20000000007</v>
      </c>
      <c r="H7" s="16">
        <f>G7/C7*100</f>
        <v>149.88037924133434</v>
      </c>
      <c r="I7" s="15">
        <f t="shared" ref="I7:L7" si="0">I20</f>
        <v>534308.19999999995</v>
      </c>
      <c r="J7" s="29">
        <f t="shared" si="0"/>
        <v>603220</v>
      </c>
      <c r="K7" s="16">
        <f>J7/G7*100</f>
        <v>105.220156108602</v>
      </c>
      <c r="L7" s="15">
        <f t="shared" si="0"/>
        <v>531043.9</v>
      </c>
      <c r="M7" s="29">
        <f>M8+M9+M10+M11+M12+M13+M14+M15+M16+M17</f>
        <v>833696.89</v>
      </c>
      <c r="N7" s="29">
        <f>M7/J7*100</f>
        <v>138.20776665229931</v>
      </c>
      <c r="O7" s="29">
        <f>O8+O9+O10+O11+O12+O13+O14+O15+O16+O17+O18+O19</f>
        <v>598992.39</v>
      </c>
      <c r="P7" s="29">
        <f>P8+P9+P10+P11+P12+P13+P14+P15+P16+P17+P18+P19</f>
        <v>572205.22</v>
      </c>
      <c r="Q7" s="29">
        <f>Q8+Q9+Q10+Q11+Q12+Q13+Q14+Q15+Q16+Q17+Q18+Q19</f>
        <v>588084.89</v>
      </c>
      <c r="R7" s="29">
        <f t="shared" ref="R7:W7" si="1">R8+R9+R10+R11+R12+R13+R14+R15+R16+R17+R18+R19</f>
        <v>598146.61990400008</v>
      </c>
      <c r="S7" s="29">
        <f t="shared" si="1"/>
        <v>604313.9212690111</v>
      </c>
      <c r="T7" s="29">
        <f t="shared" si="1"/>
        <v>606356.46682132594</v>
      </c>
      <c r="U7" s="29">
        <f t="shared" si="1"/>
        <v>610055.15602225391</v>
      </c>
      <c r="V7" s="29">
        <f t="shared" si="1"/>
        <v>613826.03420959192</v>
      </c>
      <c r="W7" s="29">
        <f t="shared" si="1"/>
        <v>626102.75689378369</v>
      </c>
      <c r="X7" s="32">
        <f>W7/I7*100</f>
        <v>117.18007638546138</v>
      </c>
      <c r="Y7" s="33">
        <f>W7</f>
        <v>626102.75689378369</v>
      </c>
      <c r="Z7" s="33">
        <f>Y7</f>
        <v>626102.75689378369</v>
      </c>
      <c r="AA7" s="33">
        <f>Z7</f>
        <v>626102.75689378369</v>
      </c>
      <c r="AB7" s="33">
        <f>AA7</f>
        <v>626102.75689378369</v>
      </c>
      <c r="AC7" s="33">
        <f>AB7</f>
        <v>626102.75689378369</v>
      </c>
      <c r="AD7" s="33">
        <f>AC7</f>
        <v>626102.75689378369</v>
      </c>
    </row>
    <row r="8" spans="1:30" x14ac:dyDescent="0.25">
      <c r="A8" s="4" t="s">
        <v>3</v>
      </c>
      <c r="B8" s="5" t="s">
        <v>46</v>
      </c>
      <c r="C8" s="6" t="s">
        <v>15</v>
      </c>
      <c r="D8" s="6" t="s">
        <v>28</v>
      </c>
      <c r="E8" s="6" t="s">
        <v>29</v>
      </c>
      <c r="F8" s="6" t="s">
        <v>39</v>
      </c>
      <c r="G8" s="6">
        <v>84810.4</v>
      </c>
      <c r="H8" s="12">
        <f t="shared" ref="H8:H18" si="2">G8/C8*100</f>
        <v>133.85099539470153</v>
      </c>
      <c r="I8" s="6">
        <v>89780</v>
      </c>
      <c r="J8" s="30" t="s">
        <v>60</v>
      </c>
      <c r="K8" s="16">
        <f t="shared" ref="K8:K17" si="3">J8/G8*100</f>
        <v>112.70221576599097</v>
      </c>
      <c r="L8" s="8" t="s">
        <v>70</v>
      </c>
      <c r="M8" s="31" t="s">
        <v>82</v>
      </c>
      <c r="N8" s="29">
        <f t="shared" ref="N8:N17" si="4">M8/J8*100</f>
        <v>106.20840273186083</v>
      </c>
      <c r="O8" s="34">
        <v>74087.899999999994</v>
      </c>
      <c r="P8" s="36">
        <v>73720.100000000006</v>
      </c>
      <c r="Q8" s="34">
        <v>74277.09</v>
      </c>
      <c r="R8" s="34">
        <f>Q8*1.0096</f>
        <v>74990.150064000001</v>
      </c>
      <c r="S8" s="34">
        <f>R8*1.0103</f>
        <v>75762.548609659207</v>
      </c>
      <c r="T8" s="34">
        <f>S8*1.0034</f>
        <v>76020.141274932059</v>
      </c>
      <c r="U8" s="34">
        <f>T8*1.006</f>
        <v>76476.262122581655</v>
      </c>
      <c r="V8" s="34">
        <f>U8*1.0062</f>
        <v>76950.414947741665</v>
      </c>
      <c r="W8" s="34">
        <f>V8*1.02</f>
        <v>78489.423246696504</v>
      </c>
      <c r="X8" s="32">
        <f t="shared" ref="X8:X19" si="5">W8/I8*100</f>
        <v>87.424173810087439</v>
      </c>
      <c r="Y8" s="35">
        <f t="shared" ref="Y8:Z25" si="6">W8</f>
        <v>78489.423246696504</v>
      </c>
      <c r="Z8" s="35">
        <f t="shared" ref="Z8:AD25" si="7">Y8</f>
        <v>78489.423246696504</v>
      </c>
      <c r="AA8" s="35">
        <f t="shared" si="7"/>
        <v>78489.423246696504</v>
      </c>
      <c r="AB8" s="35">
        <f t="shared" si="7"/>
        <v>78489.423246696504</v>
      </c>
      <c r="AC8" s="35">
        <f t="shared" si="7"/>
        <v>78489.423246696504</v>
      </c>
      <c r="AD8" s="35">
        <f t="shared" si="7"/>
        <v>78489.423246696504</v>
      </c>
    </row>
    <row r="9" spans="1:30" x14ac:dyDescent="0.25">
      <c r="A9" s="4" t="s">
        <v>4</v>
      </c>
      <c r="B9" s="5" t="s">
        <v>47</v>
      </c>
      <c r="C9" s="6">
        <v>836.1</v>
      </c>
      <c r="D9" s="6">
        <v>898.5</v>
      </c>
      <c r="E9" s="6">
        <v>936.4</v>
      </c>
      <c r="F9" s="6">
        <v>1033.8</v>
      </c>
      <c r="G9" s="6">
        <v>1028.4000000000001</v>
      </c>
      <c r="H9" s="12">
        <f t="shared" si="2"/>
        <v>122.99964119124508</v>
      </c>
      <c r="I9" s="6">
        <v>1223</v>
      </c>
      <c r="J9" s="30" t="s">
        <v>61</v>
      </c>
      <c r="K9" s="16">
        <f t="shared" si="3"/>
        <v>118.78646441073511</v>
      </c>
      <c r="L9" s="8" t="s">
        <v>71</v>
      </c>
      <c r="M9" s="31" t="s">
        <v>83</v>
      </c>
      <c r="N9" s="29">
        <f t="shared" si="4"/>
        <v>122.21676489849378</v>
      </c>
      <c r="O9" s="34">
        <v>1508.3</v>
      </c>
      <c r="P9" s="36">
        <v>1567.7</v>
      </c>
      <c r="Q9" s="36">
        <v>1567.7</v>
      </c>
      <c r="R9" s="34">
        <f t="shared" ref="R9:V18" si="8">Q9*1.0096</f>
        <v>1582.7499200000002</v>
      </c>
      <c r="S9" s="34">
        <f>R9*1.0103</f>
        <v>1599.0522441760002</v>
      </c>
      <c r="T9" s="34">
        <f t="shared" ref="T9:T18" si="9">S9*1.0034</f>
        <v>1604.4890218061987</v>
      </c>
      <c r="U9" s="34">
        <f t="shared" ref="U9:U18" si="10">T9*1.006</f>
        <v>1614.115955937036</v>
      </c>
      <c r="V9" s="34">
        <f t="shared" ref="V9:V18" si="11">U9*1.0062</f>
        <v>1624.1234748638456</v>
      </c>
      <c r="W9" s="34">
        <f t="shared" ref="W9:W18" si="12">V9*1.02</f>
        <v>1656.6059443611225</v>
      </c>
      <c r="X9" s="32">
        <f t="shared" si="5"/>
        <v>135.454288173436</v>
      </c>
      <c r="Y9" s="35">
        <f t="shared" si="6"/>
        <v>1656.6059443611225</v>
      </c>
      <c r="Z9" s="35">
        <f t="shared" si="7"/>
        <v>1656.6059443611225</v>
      </c>
      <c r="AA9" s="35">
        <f t="shared" si="7"/>
        <v>1656.6059443611225</v>
      </c>
      <c r="AB9" s="35">
        <f t="shared" si="7"/>
        <v>1656.6059443611225</v>
      </c>
      <c r="AC9" s="35">
        <f t="shared" si="7"/>
        <v>1656.6059443611225</v>
      </c>
      <c r="AD9" s="35">
        <f t="shared" si="7"/>
        <v>1656.6059443611225</v>
      </c>
    </row>
    <row r="10" spans="1:30" ht="30" x14ac:dyDescent="0.25">
      <c r="A10" s="4" t="s">
        <v>5</v>
      </c>
      <c r="B10" s="5" t="s">
        <v>48</v>
      </c>
      <c r="C10" s="6" t="s">
        <v>16</v>
      </c>
      <c r="D10" s="6" t="s">
        <v>27</v>
      </c>
      <c r="E10" s="6" t="s">
        <v>30</v>
      </c>
      <c r="F10" s="6">
        <v>4974</v>
      </c>
      <c r="G10" s="6">
        <v>7061.3</v>
      </c>
      <c r="H10" s="12">
        <f t="shared" si="2"/>
        <v>274.38507868661355</v>
      </c>
      <c r="I10" s="6">
        <v>6558.4</v>
      </c>
      <c r="J10" s="30" t="s">
        <v>62</v>
      </c>
      <c r="K10" s="16">
        <f t="shared" si="3"/>
        <v>76.473170662625861</v>
      </c>
      <c r="L10" s="8" t="s">
        <v>72</v>
      </c>
      <c r="M10" s="31" t="s">
        <v>84</v>
      </c>
      <c r="N10" s="29">
        <f t="shared" si="4"/>
        <v>172.02203703703705</v>
      </c>
      <c r="O10" s="34">
        <v>6500</v>
      </c>
      <c r="P10" s="37">
        <v>6500</v>
      </c>
      <c r="Q10" s="34">
        <v>6500</v>
      </c>
      <c r="R10" s="34">
        <f t="shared" si="8"/>
        <v>6562.4000000000005</v>
      </c>
      <c r="S10" s="34">
        <f>R10*1.0103</f>
        <v>6629.9927200000002</v>
      </c>
      <c r="T10" s="34">
        <f t="shared" si="9"/>
        <v>6652.5346952480004</v>
      </c>
      <c r="U10" s="34">
        <f t="shared" si="10"/>
        <v>6692.4499034194887</v>
      </c>
      <c r="V10" s="34">
        <f t="shared" si="11"/>
        <v>6733.9430928206893</v>
      </c>
      <c r="W10" s="34">
        <f t="shared" si="12"/>
        <v>6868.6219546771035</v>
      </c>
      <c r="X10" s="32">
        <f t="shared" si="5"/>
        <v>104.73014690590851</v>
      </c>
      <c r="Y10" s="35">
        <f t="shared" si="6"/>
        <v>6868.6219546771035</v>
      </c>
      <c r="Z10" s="35">
        <f t="shared" si="7"/>
        <v>6868.6219546771035</v>
      </c>
      <c r="AA10" s="35">
        <f t="shared" si="7"/>
        <v>6868.6219546771035</v>
      </c>
      <c r="AB10" s="35">
        <f t="shared" si="7"/>
        <v>6868.6219546771035</v>
      </c>
      <c r="AC10" s="35">
        <f t="shared" si="7"/>
        <v>6868.6219546771035</v>
      </c>
      <c r="AD10" s="35">
        <f t="shared" si="7"/>
        <v>6868.6219546771035</v>
      </c>
    </row>
    <row r="11" spans="1:30" x14ac:dyDescent="0.25">
      <c r="A11" s="4" t="s">
        <v>6</v>
      </c>
      <c r="B11" s="5" t="s">
        <v>49</v>
      </c>
      <c r="C11" s="6">
        <v>39456.6</v>
      </c>
      <c r="D11" s="6">
        <v>68758.100000000006</v>
      </c>
      <c r="E11" s="6">
        <v>54339.1</v>
      </c>
      <c r="F11" s="6">
        <v>48070.400000000001</v>
      </c>
      <c r="G11" s="6">
        <v>147372.1</v>
      </c>
      <c r="H11" s="12">
        <f t="shared" si="2"/>
        <v>373.50430599696887</v>
      </c>
      <c r="I11" s="6">
        <v>47850</v>
      </c>
      <c r="J11" s="30" t="s">
        <v>68</v>
      </c>
      <c r="K11" s="16">
        <f t="shared" si="3"/>
        <v>30.924985122692831</v>
      </c>
      <c r="L11" s="8" t="s">
        <v>73</v>
      </c>
      <c r="M11" s="31" t="s">
        <v>85</v>
      </c>
      <c r="N11" s="29">
        <f t="shared" si="4"/>
        <v>178.98753258379631</v>
      </c>
      <c r="O11" s="34">
        <v>79025.100000000006</v>
      </c>
      <c r="P11" s="36">
        <v>86572.5</v>
      </c>
      <c r="Q11" s="34">
        <v>89690.1</v>
      </c>
      <c r="R11" s="34">
        <f t="shared" si="8"/>
        <v>90551.124960000016</v>
      </c>
      <c r="S11" s="34">
        <f>R11*1.0103</f>
        <v>91483.80154708802</v>
      </c>
      <c r="T11" s="34">
        <f t="shared" si="9"/>
        <v>91794.84647234813</v>
      </c>
      <c r="U11" s="34">
        <f t="shared" si="10"/>
        <v>92345.615551182214</v>
      </c>
      <c r="V11" s="34">
        <f t="shared" si="11"/>
        <v>92918.15836759955</v>
      </c>
      <c r="W11" s="34">
        <f t="shared" si="12"/>
        <v>94776.521534951549</v>
      </c>
      <c r="X11" s="32">
        <f t="shared" si="5"/>
        <v>198.0700554544442</v>
      </c>
      <c r="Y11" s="35">
        <f t="shared" si="6"/>
        <v>94776.521534951549</v>
      </c>
      <c r="Z11" s="35">
        <f t="shared" si="7"/>
        <v>94776.521534951549</v>
      </c>
      <c r="AA11" s="35">
        <f t="shared" si="7"/>
        <v>94776.521534951549</v>
      </c>
      <c r="AB11" s="35">
        <f t="shared" si="7"/>
        <v>94776.521534951549</v>
      </c>
      <c r="AC11" s="35">
        <f t="shared" si="7"/>
        <v>94776.521534951549</v>
      </c>
      <c r="AD11" s="35">
        <f t="shared" si="7"/>
        <v>94776.521534951549</v>
      </c>
    </row>
    <row r="12" spans="1:30" x14ac:dyDescent="0.25">
      <c r="A12" s="4" t="s">
        <v>7</v>
      </c>
      <c r="B12" s="5" t="s">
        <v>50</v>
      </c>
      <c r="C12" s="6">
        <v>12337.1</v>
      </c>
      <c r="D12" s="6">
        <v>15235.7</v>
      </c>
      <c r="E12" s="6">
        <v>11120.1</v>
      </c>
      <c r="F12" s="6">
        <v>21865</v>
      </c>
      <c r="G12" s="6">
        <v>15447.1</v>
      </c>
      <c r="H12" s="12">
        <f t="shared" si="2"/>
        <v>125.2085173987404</v>
      </c>
      <c r="I12" s="6">
        <v>20750</v>
      </c>
      <c r="J12" s="30" t="s">
        <v>63</v>
      </c>
      <c r="K12" s="16">
        <f t="shared" si="3"/>
        <v>327.28214357387469</v>
      </c>
      <c r="L12" s="8" t="s">
        <v>74</v>
      </c>
      <c r="M12" s="31" t="s">
        <v>86</v>
      </c>
      <c r="N12" s="29">
        <f t="shared" si="4"/>
        <v>405.12896691958957</v>
      </c>
      <c r="O12" s="34">
        <v>33636.410000000003</v>
      </c>
      <c r="P12" s="38">
        <v>16531.96</v>
      </c>
      <c r="Q12" s="38">
        <v>16531.96</v>
      </c>
      <c r="R12" s="34">
        <f t="shared" si="8"/>
        <v>16690.666816000001</v>
      </c>
      <c r="S12" s="34">
        <f>R12*1.0103</f>
        <v>16862.5806842048</v>
      </c>
      <c r="T12" s="34">
        <f t="shared" si="9"/>
        <v>16919.913458531097</v>
      </c>
      <c r="U12" s="34">
        <f t="shared" si="10"/>
        <v>17021.432939282284</v>
      </c>
      <c r="V12" s="34">
        <f t="shared" si="11"/>
        <v>17126.965823505834</v>
      </c>
      <c r="W12" s="34">
        <f t="shared" si="12"/>
        <v>17469.50513997595</v>
      </c>
      <c r="X12" s="32">
        <f t="shared" si="5"/>
        <v>84.190386216751563</v>
      </c>
      <c r="Y12" s="35">
        <f t="shared" si="6"/>
        <v>17469.50513997595</v>
      </c>
      <c r="Z12" s="35">
        <f t="shared" si="7"/>
        <v>17469.50513997595</v>
      </c>
      <c r="AA12" s="35">
        <f t="shared" si="7"/>
        <v>17469.50513997595</v>
      </c>
      <c r="AB12" s="35">
        <f t="shared" si="7"/>
        <v>17469.50513997595</v>
      </c>
      <c r="AC12" s="35">
        <f t="shared" si="7"/>
        <v>17469.50513997595</v>
      </c>
      <c r="AD12" s="35">
        <f t="shared" si="7"/>
        <v>17469.50513997595</v>
      </c>
    </row>
    <row r="13" spans="1:30" x14ac:dyDescent="0.25">
      <c r="A13" s="4" t="s">
        <v>8</v>
      </c>
      <c r="B13" s="5" t="s">
        <v>51</v>
      </c>
      <c r="C13" s="6" t="s">
        <v>17</v>
      </c>
      <c r="D13" s="6" t="s">
        <v>26</v>
      </c>
      <c r="E13" s="6" t="s">
        <v>31</v>
      </c>
      <c r="F13" s="6" t="s">
        <v>38</v>
      </c>
      <c r="G13" s="6" t="s">
        <v>40</v>
      </c>
      <c r="H13" s="12">
        <f t="shared" si="2"/>
        <v>114.35424699102529</v>
      </c>
      <c r="I13" s="6">
        <v>279850</v>
      </c>
      <c r="J13" s="30" t="s">
        <v>64</v>
      </c>
      <c r="K13" s="16">
        <f t="shared" si="3"/>
        <v>132.52014892420235</v>
      </c>
      <c r="L13" s="8" t="s">
        <v>75</v>
      </c>
      <c r="M13" s="31" t="s">
        <v>87</v>
      </c>
      <c r="N13" s="29">
        <f t="shared" si="4"/>
        <v>103.44844718073543</v>
      </c>
      <c r="O13" s="34">
        <v>295359.01</v>
      </c>
      <c r="P13" s="36">
        <v>278575.06</v>
      </c>
      <c r="Q13" s="34">
        <v>264871.31</v>
      </c>
      <c r="R13" s="34">
        <f t="shared" si="8"/>
        <v>267414.07457599998</v>
      </c>
      <c r="S13" s="34">
        <f>R13*1.0103</f>
        <v>270168.43954413279</v>
      </c>
      <c r="T13" s="34">
        <f t="shared" si="9"/>
        <v>271087.01223858289</v>
      </c>
      <c r="U13" s="34">
        <f t="shared" si="10"/>
        <v>272713.53431201441</v>
      </c>
      <c r="V13" s="34">
        <f t="shared" si="11"/>
        <v>274404.35822474887</v>
      </c>
      <c r="W13" s="34">
        <f t="shared" si="12"/>
        <v>279892.44538924383</v>
      </c>
      <c r="X13" s="32">
        <f t="shared" si="5"/>
        <v>100.01516719286899</v>
      </c>
      <c r="Y13" s="35">
        <f t="shared" si="6"/>
        <v>279892.44538924383</v>
      </c>
      <c r="Z13" s="35">
        <f t="shared" si="7"/>
        <v>279892.44538924383</v>
      </c>
      <c r="AA13" s="35">
        <f t="shared" si="7"/>
        <v>279892.44538924383</v>
      </c>
      <c r="AB13" s="35">
        <f t="shared" si="7"/>
        <v>279892.44538924383</v>
      </c>
      <c r="AC13" s="35">
        <f t="shared" si="7"/>
        <v>279892.44538924383</v>
      </c>
      <c r="AD13" s="35">
        <f t="shared" si="7"/>
        <v>279892.44538924383</v>
      </c>
    </row>
    <row r="14" spans="1:30" x14ac:dyDescent="0.25">
      <c r="A14" s="4" t="s">
        <v>9</v>
      </c>
      <c r="B14" s="5" t="s">
        <v>52</v>
      </c>
      <c r="C14" s="6" t="s">
        <v>18</v>
      </c>
      <c r="D14" s="6" t="s">
        <v>25</v>
      </c>
      <c r="E14" s="6" t="s">
        <v>32</v>
      </c>
      <c r="F14" s="6" t="s">
        <v>37</v>
      </c>
      <c r="G14" s="6" t="s">
        <v>41</v>
      </c>
      <c r="H14" s="12">
        <f t="shared" si="2"/>
        <v>150.14831579178662</v>
      </c>
      <c r="I14" s="6">
        <v>56121.599999999999</v>
      </c>
      <c r="J14" s="30" t="s">
        <v>65</v>
      </c>
      <c r="K14" s="16">
        <f t="shared" si="3"/>
        <v>104.61702812655487</v>
      </c>
      <c r="L14" s="8" t="s">
        <v>76</v>
      </c>
      <c r="M14" s="31">
        <v>75652.75</v>
      </c>
      <c r="N14" s="29">
        <f t="shared" si="4"/>
        <v>151.17760374722985</v>
      </c>
      <c r="O14" s="34">
        <v>46470.3</v>
      </c>
      <c r="P14" s="36">
        <v>39223.5</v>
      </c>
      <c r="Q14" s="34">
        <v>58425.7</v>
      </c>
      <c r="R14" s="34">
        <f t="shared" si="8"/>
        <v>58986.586719999999</v>
      </c>
      <c r="S14" s="34">
        <f>R14*1.0103</f>
        <v>59594.148563215997</v>
      </c>
      <c r="T14" s="34">
        <f t="shared" si="9"/>
        <v>59796.768668330937</v>
      </c>
      <c r="U14" s="34">
        <f t="shared" si="10"/>
        <v>60155.549280340922</v>
      </c>
      <c r="V14" s="34">
        <f t="shared" si="11"/>
        <v>60528.513685879036</v>
      </c>
      <c r="W14" s="34">
        <f t="shared" si="12"/>
        <v>61739.083959596617</v>
      </c>
      <c r="X14" s="32">
        <f t="shared" si="5"/>
        <v>110.00948647151296</v>
      </c>
      <c r="Y14" s="35">
        <f t="shared" si="6"/>
        <v>61739.083959596617</v>
      </c>
      <c r="Z14" s="35">
        <f t="shared" si="7"/>
        <v>61739.083959596617</v>
      </c>
      <c r="AA14" s="35">
        <f t="shared" si="7"/>
        <v>61739.083959596617</v>
      </c>
      <c r="AB14" s="35">
        <f t="shared" si="7"/>
        <v>61739.083959596617</v>
      </c>
      <c r="AC14" s="35">
        <f t="shared" si="7"/>
        <v>61739.083959596617</v>
      </c>
      <c r="AD14" s="35">
        <f t="shared" si="7"/>
        <v>61739.083959596617</v>
      </c>
    </row>
    <row r="15" spans="1:30" x14ac:dyDescent="0.25">
      <c r="A15" s="4" t="s">
        <v>10</v>
      </c>
      <c r="B15" s="5" t="s">
        <v>53</v>
      </c>
      <c r="C15" s="6" t="s">
        <v>19</v>
      </c>
      <c r="D15" s="6" t="s">
        <v>24</v>
      </c>
      <c r="E15" s="6" t="s">
        <v>33</v>
      </c>
      <c r="F15" s="6" t="s">
        <v>36</v>
      </c>
      <c r="G15" s="6" t="s">
        <v>42</v>
      </c>
      <c r="H15" s="12">
        <f t="shared" si="2"/>
        <v>134.40807822063826</v>
      </c>
      <c r="I15" s="6">
        <v>31118</v>
      </c>
      <c r="J15" s="30" t="s">
        <v>66</v>
      </c>
      <c r="K15" s="16">
        <f t="shared" si="3"/>
        <v>123.40526170418451</v>
      </c>
      <c r="L15" s="8" t="s">
        <v>77</v>
      </c>
      <c r="M15" s="31" t="s">
        <v>88</v>
      </c>
      <c r="N15" s="29">
        <f t="shared" si="4"/>
        <v>78.18924491720081</v>
      </c>
      <c r="O15" s="34">
        <v>29606.37</v>
      </c>
      <c r="P15" s="36">
        <v>29767.91</v>
      </c>
      <c r="Q15" s="34">
        <v>29918.38</v>
      </c>
      <c r="R15" s="34">
        <f t="shared" si="8"/>
        <v>30205.596448000004</v>
      </c>
      <c r="S15" s="34">
        <f>R15*1.0103</f>
        <v>30516.714091414404</v>
      </c>
      <c r="T15" s="34">
        <f t="shared" si="9"/>
        <v>30620.470919325217</v>
      </c>
      <c r="U15" s="34">
        <f t="shared" si="10"/>
        <v>30804.193744841166</v>
      </c>
      <c r="V15" s="34">
        <f t="shared" si="11"/>
        <v>30995.179746059181</v>
      </c>
      <c r="W15" s="34">
        <f t="shared" si="12"/>
        <v>31615.083340980364</v>
      </c>
      <c r="X15" s="32">
        <f t="shared" si="5"/>
        <v>101.59741416858527</v>
      </c>
      <c r="Y15" s="35">
        <f t="shared" si="6"/>
        <v>31615.083340980364</v>
      </c>
      <c r="Z15" s="35">
        <f t="shared" si="7"/>
        <v>31615.083340980364</v>
      </c>
      <c r="AA15" s="35">
        <f t="shared" si="7"/>
        <v>31615.083340980364</v>
      </c>
      <c r="AB15" s="35">
        <f t="shared" si="7"/>
        <v>31615.083340980364</v>
      </c>
      <c r="AC15" s="35">
        <f t="shared" si="7"/>
        <v>31615.083340980364</v>
      </c>
      <c r="AD15" s="35">
        <f t="shared" si="7"/>
        <v>31615.083340980364</v>
      </c>
    </row>
    <row r="16" spans="1:30" x14ac:dyDescent="0.25">
      <c r="A16" s="4" t="s">
        <v>11</v>
      </c>
      <c r="B16" s="5" t="s">
        <v>54</v>
      </c>
      <c r="C16" s="6" t="s">
        <v>20</v>
      </c>
      <c r="D16" s="6" t="s">
        <v>23</v>
      </c>
      <c r="E16" s="6" t="s">
        <v>34</v>
      </c>
      <c r="F16" s="6" t="s">
        <v>35</v>
      </c>
      <c r="G16" s="6" t="s">
        <v>43</v>
      </c>
      <c r="H16" s="12">
        <f t="shared" si="2"/>
        <v>101.06696100073582</v>
      </c>
      <c r="I16" s="6">
        <v>657.2</v>
      </c>
      <c r="J16" s="30" t="s">
        <v>67</v>
      </c>
      <c r="K16" s="16">
        <f t="shared" si="3"/>
        <v>160.3021477975974</v>
      </c>
      <c r="L16" s="8" t="s">
        <v>78</v>
      </c>
      <c r="M16" s="31" t="s">
        <v>89</v>
      </c>
      <c r="N16" s="29">
        <f t="shared" si="4"/>
        <v>253.23038492108546</v>
      </c>
      <c r="O16" s="34">
        <v>750</v>
      </c>
      <c r="P16" s="36">
        <v>750</v>
      </c>
      <c r="Q16" s="34">
        <v>750</v>
      </c>
      <c r="R16" s="34">
        <f t="shared" si="8"/>
        <v>757.2</v>
      </c>
      <c r="S16" s="34">
        <f>R16*1.0103</f>
        <v>764.99916000000007</v>
      </c>
      <c r="T16" s="34">
        <f t="shared" si="9"/>
        <v>767.60015714400015</v>
      </c>
      <c r="U16" s="34">
        <f t="shared" si="10"/>
        <v>772.20575808686419</v>
      </c>
      <c r="V16" s="34">
        <f t="shared" si="11"/>
        <v>776.99343378700269</v>
      </c>
      <c r="W16" s="34">
        <f t="shared" si="12"/>
        <v>792.53330246274277</v>
      </c>
      <c r="X16" s="32">
        <f t="shared" si="5"/>
        <v>120.59240755671678</v>
      </c>
      <c r="Y16" s="35">
        <f t="shared" si="6"/>
        <v>792.53330246274277</v>
      </c>
      <c r="Z16" s="35">
        <f t="shared" si="7"/>
        <v>792.53330246274277</v>
      </c>
      <c r="AA16" s="35">
        <f t="shared" si="7"/>
        <v>792.53330246274277</v>
      </c>
      <c r="AB16" s="35">
        <f t="shared" si="7"/>
        <v>792.53330246274277</v>
      </c>
      <c r="AC16" s="35">
        <f t="shared" si="7"/>
        <v>792.53330246274277</v>
      </c>
      <c r="AD16" s="35">
        <f t="shared" si="7"/>
        <v>792.53330246274277</v>
      </c>
    </row>
    <row r="17" spans="1:30" x14ac:dyDescent="0.25">
      <c r="A17" s="4" t="s">
        <v>12</v>
      </c>
      <c r="B17" s="5" t="s">
        <v>55</v>
      </c>
      <c r="C17" s="6" t="s">
        <v>21</v>
      </c>
      <c r="D17" s="6" t="s">
        <v>22</v>
      </c>
      <c r="E17" s="6" t="s">
        <v>22</v>
      </c>
      <c r="F17" s="6" t="s">
        <v>22</v>
      </c>
      <c r="G17" s="6" t="s">
        <v>22</v>
      </c>
      <c r="H17" s="12">
        <f t="shared" si="2"/>
        <v>152.55530129672005</v>
      </c>
      <c r="I17" s="6">
        <v>400</v>
      </c>
      <c r="J17" s="30" t="s">
        <v>22</v>
      </c>
      <c r="K17" s="16">
        <f t="shared" si="3"/>
        <v>100</v>
      </c>
      <c r="L17" s="8" t="s">
        <v>79</v>
      </c>
      <c r="M17" s="31" t="s">
        <v>79</v>
      </c>
      <c r="N17" s="29">
        <f t="shared" si="4"/>
        <v>100</v>
      </c>
      <c r="O17" s="34">
        <v>500</v>
      </c>
      <c r="P17" s="36">
        <v>500</v>
      </c>
      <c r="Q17" s="34">
        <v>500</v>
      </c>
      <c r="R17" s="34">
        <f t="shared" si="8"/>
        <v>504.8</v>
      </c>
      <c r="S17" s="34">
        <f>R17*1.0103</f>
        <v>509.99943999999999</v>
      </c>
      <c r="T17" s="34">
        <f t="shared" si="9"/>
        <v>511.73343809600004</v>
      </c>
      <c r="U17" s="34">
        <f t="shared" si="10"/>
        <v>514.80383872457605</v>
      </c>
      <c r="V17" s="34">
        <f t="shared" si="11"/>
        <v>517.99562252466842</v>
      </c>
      <c r="W17" s="34">
        <f t="shared" si="12"/>
        <v>528.35553497516185</v>
      </c>
      <c r="X17" s="32">
        <f t="shared" si="5"/>
        <v>132.08888374379046</v>
      </c>
      <c r="Y17" s="35">
        <f t="shared" si="6"/>
        <v>528.35553497516185</v>
      </c>
      <c r="Z17" s="35">
        <f t="shared" si="7"/>
        <v>528.35553497516185</v>
      </c>
      <c r="AA17" s="35">
        <f t="shared" si="7"/>
        <v>528.35553497516185</v>
      </c>
      <c r="AB17" s="35">
        <f t="shared" si="7"/>
        <v>528.35553497516185</v>
      </c>
      <c r="AC17" s="35">
        <f t="shared" si="7"/>
        <v>528.35553497516185</v>
      </c>
      <c r="AD17" s="35">
        <f t="shared" si="7"/>
        <v>528.35553497516185</v>
      </c>
    </row>
    <row r="18" spans="1:30" ht="60" x14ac:dyDescent="0.25">
      <c r="A18" s="4" t="s">
        <v>13</v>
      </c>
      <c r="B18" s="5" t="s">
        <v>56</v>
      </c>
      <c r="C18" s="6"/>
      <c r="D18" s="6"/>
      <c r="E18" s="6"/>
      <c r="F18" s="6"/>
      <c r="G18" s="6"/>
      <c r="H18" s="12" t="e">
        <f t="shared" si="2"/>
        <v>#DIV/0!</v>
      </c>
      <c r="I18" s="6"/>
      <c r="J18" s="30"/>
      <c r="K18" s="20"/>
      <c r="L18" s="8"/>
      <c r="M18" s="31"/>
      <c r="N18" s="31"/>
      <c r="O18" s="34">
        <v>31549</v>
      </c>
      <c r="P18" s="34">
        <v>31549</v>
      </c>
      <c r="Q18" s="34">
        <v>31549</v>
      </c>
      <c r="R18" s="34">
        <f t="shared" si="8"/>
        <v>31851.870400000003</v>
      </c>
      <c r="S18" s="34">
        <f>R18*1.0103</f>
        <v>32179.944665120001</v>
      </c>
      <c r="T18" s="34">
        <f t="shared" si="9"/>
        <v>32289.356476981411</v>
      </c>
      <c r="U18" s="34">
        <f t="shared" si="10"/>
        <v>32483.092615843299</v>
      </c>
      <c r="V18" s="34">
        <f t="shared" si="11"/>
        <v>32684.487790061528</v>
      </c>
      <c r="W18" s="34">
        <f t="shared" si="12"/>
        <v>33338.17754586276</v>
      </c>
      <c r="X18" s="32"/>
      <c r="Y18" s="35">
        <f t="shared" si="6"/>
        <v>33338.17754586276</v>
      </c>
      <c r="Z18" s="35">
        <f t="shared" si="7"/>
        <v>33338.17754586276</v>
      </c>
      <c r="AA18" s="35">
        <f t="shared" si="7"/>
        <v>33338.17754586276</v>
      </c>
      <c r="AB18" s="35">
        <f t="shared" si="7"/>
        <v>33338.17754586276</v>
      </c>
      <c r="AC18" s="35">
        <f t="shared" si="7"/>
        <v>33338.17754586276</v>
      </c>
      <c r="AD18" s="35">
        <f t="shared" si="7"/>
        <v>33338.17754586276</v>
      </c>
    </row>
    <row r="19" spans="1:30" x14ac:dyDescent="0.25">
      <c r="A19" s="4" t="s">
        <v>14</v>
      </c>
      <c r="B19" s="5" t="s">
        <v>57</v>
      </c>
      <c r="C19" s="6" t="s">
        <v>2</v>
      </c>
      <c r="D19" s="6" t="s">
        <v>2</v>
      </c>
      <c r="E19" s="6" t="s">
        <v>2</v>
      </c>
      <c r="F19" s="6" t="s">
        <v>2</v>
      </c>
      <c r="G19" s="6" t="s">
        <v>2</v>
      </c>
      <c r="H19" s="7"/>
      <c r="I19" s="6" t="s">
        <v>2</v>
      </c>
      <c r="J19" s="8"/>
      <c r="K19" s="20"/>
      <c r="L19" s="8"/>
      <c r="M19" s="28"/>
      <c r="N19" s="31"/>
      <c r="O19" s="34"/>
      <c r="P19" s="36">
        <v>6947.49</v>
      </c>
      <c r="Q19" s="34">
        <v>13503.65</v>
      </c>
      <c r="R19" s="34">
        <v>18049.400000000001</v>
      </c>
      <c r="S19" s="34">
        <v>18241.7</v>
      </c>
      <c r="T19" s="34">
        <v>18291.599999999999</v>
      </c>
      <c r="U19" s="34">
        <v>18461.900000000001</v>
      </c>
      <c r="V19" s="34">
        <v>18564.900000000001</v>
      </c>
      <c r="W19" s="34">
        <v>18936.400000000001</v>
      </c>
      <c r="X19" s="32"/>
      <c r="Y19" s="35">
        <f t="shared" si="6"/>
        <v>18936.400000000001</v>
      </c>
      <c r="Z19" s="35">
        <f t="shared" si="7"/>
        <v>18936.400000000001</v>
      </c>
      <c r="AA19" s="35">
        <f t="shared" si="7"/>
        <v>18936.400000000001</v>
      </c>
      <c r="AB19" s="35">
        <f t="shared" si="7"/>
        <v>18936.400000000001</v>
      </c>
      <c r="AC19" s="35">
        <f t="shared" si="7"/>
        <v>18936.400000000001</v>
      </c>
      <c r="AD19" s="35">
        <f t="shared" si="7"/>
        <v>18936.400000000001</v>
      </c>
    </row>
    <row r="20" spans="1:30" hidden="1" x14ac:dyDescent="0.25">
      <c r="C20" s="10"/>
      <c r="D20" s="10"/>
      <c r="E20" s="10"/>
      <c r="F20" s="10"/>
      <c r="G20" s="2">
        <f>G8+G9+G10+G11+G12+G13+G14+G15+G16+G17+G18</f>
        <v>573293.20000000007</v>
      </c>
      <c r="H20" s="2" t="e">
        <f t="shared" ref="H20:L20" si="13">H8+H9+H10+H11+H12+H13+H14+H15+H16+H17+H18</f>
        <v>#DIV/0!</v>
      </c>
      <c r="I20" s="2">
        <f t="shared" si="13"/>
        <v>534308.19999999995</v>
      </c>
      <c r="J20" s="2">
        <f t="shared" si="13"/>
        <v>603220</v>
      </c>
      <c r="L20" s="2">
        <f t="shared" si="13"/>
        <v>531043.9</v>
      </c>
      <c r="M20" s="2">
        <f>M8+M9+M10+M11+M12+M13+M14+M15+M16+M17+M18</f>
        <v>833696.89</v>
      </c>
      <c r="O20" s="2">
        <f>O8+O9+O10+O11+O12+O13+O14+O15+O16+O17+O18+O19</f>
        <v>598992.39</v>
      </c>
      <c r="P20" s="2">
        <f t="shared" ref="P20:R20" si="14">P8+P9+P10+P11+P12+P13+P14+P15+P16+P17+P18+P19</f>
        <v>572205.22</v>
      </c>
      <c r="Q20" s="9">
        <f t="shared" ref="Q20:Q25" si="15">P20*1.013</f>
        <v>579643.8878599999</v>
      </c>
      <c r="R20" s="2">
        <f t="shared" si="14"/>
        <v>598146.61990400008</v>
      </c>
      <c r="T20" s="2">
        <f>S8+S9+S10+S11+S12+S13+S14+S15+S16+S17+S18+S19</f>
        <v>604313.9212690111</v>
      </c>
      <c r="U20" s="2">
        <f>T8+T9+T10+T11+T12+T13+T14+T15+T16+T17+T18+T19</f>
        <v>606356.46682132594</v>
      </c>
      <c r="V20" s="2">
        <f>U8+U9+U10+U11+U12+U13+U14+U15+U16+U17+U18+U19</f>
        <v>610055.15602225391</v>
      </c>
      <c r="W20" s="2">
        <f>V8+V9+V10+V11+V12+V13+V14+V15+V16+V17+V18+V19</f>
        <v>613826.03420959192</v>
      </c>
      <c r="X20" s="2">
        <f>W8+W9+W10+W11+W12+W13+W14+W15+W16+W17+W18+W19</f>
        <v>626102.75689378369</v>
      </c>
      <c r="Y20" s="2">
        <f>X8+X9+X10+X11+X12+X13+X14+X15+X16+X17+X18+X19</f>
        <v>1174.172409694102</v>
      </c>
      <c r="Z20" s="18">
        <f t="shared" si="6"/>
        <v>626102.75689378369</v>
      </c>
      <c r="AA20" s="18">
        <f t="shared" si="7"/>
        <v>626102.75689378369</v>
      </c>
    </row>
    <row r="21" spans="1:30" hidden="1" x14ac:dyDescent="0.25">
      <c r="C21" s="10"/>
      <c r="D21" s="10"/>
      <c r="E21" s="10"/>
      <c r="F21" s="10"/>
      <c r="I21" s="2">
        <v>460.8</v>
      </c>
      <c r="J21" s="2">
        <v>506</v>
      </c>
      <c r="L21" s="2">
        <v>535</v>
      </c>
      <c r="M21" s="2">
        <v>556</v>
      </c>
      <c r="Q21" s="9">
        <f t="shared" si="15"/>
        <v>0</v>
      </c>
      <c r="Z21" s="18">
        <f t="shared" si="6"/>
        <v>0</v>
      </c>
      <c r="AA21" s="18">
        <f t="shared" si="7"/>
        <v>0</v>
      </c>
    </row>
    <row r="22" spans="1:30" hidden="1" x14ac:dyDescent="0.25">
      <c r="C22" s="10"/>
      <c r="D22" s="10"/>
      <c r="E22" s="10"/>
      <c r="F22" s="10"/>
      <c r="O22" s="2">
        <v>557634.63</v>
      </c>
      <c r="P22" s="2">
        <v>569495.80929999996</v>
      </c>
      <c r="Q22" s="9">
        <f t="shared" si="15"/>
        <v>576899.25482089992</v>
      </c>
      <c r="R22" s="2">
        <v>581088.09719999996</v>
      </c>
      <c r="T22" s="2">
        <v>586849.89350000001</v>
      </c>
      <c r="U22" s="2">
        <v>588431.46699999995</v>
      </c>
      <c r="V22" s="2">
        <v>591678.03729999997</v>
      </c>
      <c r="W22" s="2">
        <v>594987.69999999995</v>
      </c>
      <c r="X22" s="2">
        <v>606887.5</v>
      </c>
      <c r="Z22" s="18">
        <f t="shared" si="6"/>
        <v>606887.5</v>
      </c>
      <c r="AA22" s="18">
        <f t="shared" si="7"/>
        <v>606887.5</v>
      </c>
    </row>
    <row r="23" spans="1:30" hidden="1" x14ac:dyDescent="0.25">
      <c r="C23" s="10"/>
      <c r="D23" s="10"/>
      <c r="E23" s="10"/>
      <c r="F23" s="10"/>
      <c r="Q23" s="9">
        <f t="shared" si="15"/>
        <v>0</v>
      </c>
      <c r="Z23" s="18">
        <f t="shared" si="6"/>
        <v>0</v>
      </c>
      <c r="AA23" s="18">
        <f t="shared" si="7"/>
        <v>0</v>
      </c>
    </row>
    <row r="24" spans="1:30" hidden="1" x14ac:dyDescent="0.25">
      <c r="C24" s="10"/>
      <c r="D24" s="10"/>
      <c r="E24" s="10"/>
      <c r="F24" s="10"/>
      <c r="Q24" s="9">
        <f t="shared" si="15"/>
        <v>0</v>
      </c>
      <c r="Z24" s="18">
        <f t="shared" si="6"/>
        <v>0</v>
      </c>
      <c r="AA24" s="18">
        <f t="shared" si="7"/>
        <v>0</v>
      </c>
    </row>
    <row r="25" spans="1:30" hidden="1" x14ac:dyDescent="0.25">
      <c r="C25" s="10"/>
      <c r="D25" s="10"/>
      <c r="E25" s="10"/>
      <c r="F25" s="10"/>
      <c r="M25" s="2" t="s">
        <v>2</v>
      </c>
      <c r="Q25" s="9">
        <f t="shared" si="15"/>
        <v>0</v>
      </c>
      <c r="Z25" s="18">
        <f t="shared" si="6"/>
        <v>0</v>
      </c>
      <c r="AA25" s="18">
        <f t="shared" si="7"/>
        <v>0</v>
      </c>
    </row>
    <row r="26" spans="1:30" x14ac:dyDescent="0.25">
      <c r="C26" s="10"/>
      <c r="D26" s="10"/>
      <c r="E26" s="10"/>
      <c r="F26" s="10"/>
    </row>
    <row r="27" spans="1:30" x14ac:dyDescent="0.25">
      <c r="C27" s="10"/>
      <c r="D27" s="10"/>
      <c r="E27" s="10"/>
      <c r="F27" s="10"/>
    </row>
    <row r="28" spans="1:30" x14ac:dyDescent="0.25">
      <c r="C28" s="10"/>
      <c r="D28" s="10"/>
      <c r="E28" s="10"/>
      <c r="F28" s="10"/>
    </row>
  </sheetData>
  <mergeCells count="6">
    <mergeCell ref="Y5:AD5"/>
    <mergeCell ref="A3:E3"/>
    <mergeCell ref="A5:E5"/>
    <mergeCell ref="A1:E1"/>
    <mergeCell ref="A2:E2"/>
    <mergeCell ref="A4:L4"/>
  </mergeCells>
  <printOptions horizontalCentered="1"/>
  <pageMargins left="0.2" right="0.2" top="0.4" bottom="0.2" header="0" footer="0"/>
  <pageSetup paperSize="9" scale="83" orientation="landscape" r:id="rId1"/>
  <headerFooter>
    <oddHeader>&amp;C&amp;P из &amp;N</oddHeader>
  </headerFooter>
  <ignoredErrors>
    <ignoredError sqref="M16:M17 M8:M13 M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Любовь</dc:creator>
  <cp:lastModifiedBy>Кувшинова Ольга</cp:lastModifiedBy>
  <dcterms:created xsi:type="dcterms:W3CDTF">2018-07-13T11:35:21Z</dcterms:created>
  <dcterms:modified xsi:type="dcterms:W3CDTF">2021-11-10T13:50:26Z</dcterms:modified>
</cp:coreProperties>
</file>