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5315" windowHeight="8070"/>
  </bookViews>
  <sheets>
    <sheet name="Лист1" sheetId="1" r:id="rId1"/>
  </sheets>
  <definedNames>
    <definedName name="_xlnm.Print_Titles" localSheetId="0">Лист1!$6:$6</definedName>
  </definedNames>
  <calcPr calcId="144525"/>
</workbook>
</file>

<file path=xl/calcChain.xml><?xml version="1.0" encoding="utf-8"?>
<calcChain xmlns="http://schemas.openxmlformats.org/spreadsheetml/2006/main">
  <c r="AA8" i="1" l="1"/>
  <c r="AA9" i="1"/>
  <c r="AA10" i="1"/>
  <c r="AA11" i="1"/>
  <c r="AA12" i="1"/>
  <c r="AA13" i="1"/>
  <c r="AA14" i="1"/>
  <c r="AA15" i="1"/>
  <c r="AA16" i="1"/>
  <c r="AA17" i="1"/>
  <c r="AA18" i="1"/>
  <c r="AA19" i="1"/>
  <c r="Z8" i="1"/>
  <c r="Z9" i="1"/>
  <c r="Z10" i="1"/>
  <c r="Z11" i="1"/>
  <c r="Z12" i="1"/>
  <c r="Z13" i="1"/>
  <c r="Z14" i="1"/>
  <c r="Z15" i="1"/>
  <c r="Z16" i="1"/>
  <c r="Z17" i="1"/>
  <c r="Z18" i="1"/>
  <c r="Z19" i="1"/>
  <c r="Y8" i="1"/>
  <c r="Y9" i="1"/>
  <c r="Y10" i="1"/>
  <c r="Y11" i="1"/>
  <c r="Y12" i="1"/>
  <c r="Y13" i="1"/>
  <c r="Y14" i="1"/>
  <c r="Y15" i="1"/>
  <c r="Y16" i="1"/>
  <c r="Y17" i="1"/>
  <c r="Y18" i="1"/>
  <c r="Y19" i="1"/>
  <c r="AA7" i="1"/>
  <c r="Z7" i="1"/>
  <c r="Y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7" i="1"/>
  <c r="U7" i="1" l="1"/>
  <c r="T7" i="1"/>
  <c r="S7" i="1"/>
  <c r="R7" i="1"/>
  <c r="Q7" i="1"/>
  <c r="O20" i="1" l="1"/>
  <c r="O7" i="1" s="1"/>
  <c r="V20" i="1"/>
  <c r="L7" i="1"/>
  <c r="K7" i="1"/>
  <c r="J7" i="1"/>
  <c r="I20" i="1"/>
  <c r="I7" i="1" s="1"/>
  <c r="J20" i="1"/>
  <c r="K20" i="1"/>
  <c r="G7" i="1"/>
  <c r="G20" i="1"/>
  <c r="R8" i="1" l="1"/>
  <c r="S8" i="1" s="1"/>
  <c r="T8" i="1" s="1"/>
  <c r="U8" i="1" s="1"/>
  <c r="R11" i="1" l="1"/>
  <c r="S11" i="1" s="1"/>
  <c r="T11" i="1" s="1"/>
  <c r="N11" i="1"/>
  <c r="H8" i="1" l="1"/>
  <c r="H9" i="1"/>
  <c r="H10" i="1"/>
  <c r="H11" i="1"/>
  <c r="H12" i="1"/>
  <c r="H13" i="1"/>
  <c r="H14" i="1"/>
  <c r="H15" i="1"/>
  <c r="H16" i="1"/>
  <c r="H17" i="1"/>
  <c r="H18" i="1"/>
  <c r="H7" i="1"/>
  <c r="H20" i="1" l="1"/>
  <c r="P20" i="1"/>
  <c r="P7" i="1" s="1"/>
  <c r="M8" i="1"/>
  <c r="M9" i="1"/>
  <c r="N9" i="1" s="1"/>
  <c r="M12" i="1"/>
  <c r="N12" i="1" s="1"/>
  <c r="O12" i="1" s="1"/>
  <c r="P12" i="1" s="1"/>
  <c r="M13" i="1"/>
  <c r="R13" i="1" s="1"/>
  <c r="M15" i="1"/>
  <c r="N15" i="1" s="1"/>
  <c r="O15" i="1" s="1"/>
  <c r="P15" i="1" s="1"/>
  <c r="M17" i="1"/>
  <c r="N17" i="1" s="1"/>
  <c r="O17" i="1" s="1"/>
  <c r="P17" i="1" s="1"/>
  <c r="M18" i="1"/>
  <c r="N18" i="1" s="1"/>
  <c r="O18" i="1" s="1"/>
  <c r="M19" i="1"/>
  <c r="L10" i="1"/>
  <c r="M10" i="1" s="1"/>
  <c r="N10" i="1" s="1"/>
  <c r="O10" i="1" s="1"/>
  <c r="P10" i="1" s="1"/>
  <c r="L14" i="1"/>
  <c r="L16" i="1"/>
  <c r="M16" i="1" s="1"/>
  <c r="N16" i="1" s="1"/>
  <c r="O16" i="1" s="1"/>
  <c r="P16" i="1" s="1"/>
  <c r="N20" i="1" l="1"/>
  <c r="N7" i="1" s="1"/>
  <c r="M20" i="1"/>
  <c r="M7" i="1" s="1"/>
  <c r="M14" i="1"/>
  <c r="L20" i="1"/>
  <c r="R16" i="1"/>
  <c r="S16" i="1" s="1"/>
  <c r="T16" i="1" s="1"/>
  <c r="Q16" i="1"/>
  <c r="Q17" i="1"/>
  <c r="R17" i="1" s="1"/>
  <c r="S17" i="1" s="1"/>
  <c r="T17" i="1" s="1"/>
  <c r="U17" i="1" s="1"/>
  <c r="R12" i="1"/>
  <c r="S12" i="1" s="1"/>
  <c r="T12" i="1" s="1"/>
  <c r="U12" i="1" s="1"/>
  <c r="Q12" i="1"/>
  <c r="Q15" i="1"/>
  <c r="R15" i="1" s="1"/>
  <c r="S15" i="1" s="1"/>
  <c r="T15" i="1" s="1"/>
  <c r="U15" i="1" s="1"/>
  <c r="Q10" i="1"/>
  <c r="R10" i="1" s="1"/>
  <c r="S10" i="1" s="1"/>
  <c r="T10" i="1" s="1"/>
  <c r="U10" i="1" s="1"/>
  <c r="O9" i="1"/>
  <c r="P9" i="1" s="1"/>
  <c r="Q20" i="1" l="1"/>
  <c r="N14" i="1"/>
  <c r="Q9" i="1"/>
  <c r="R9" i="1" s="1"/>
  <c r="S9" i="1" s="1"/>
  <c r="T9" i="1" s="1"/>
  <c r="U9" i="1" s="1"/>
  <c r="S19" i="1" l="1"/>
  <c r="R20" i="1"/>
  <c r="O14" i="1"/>
  <c r="T19" i="1" l="1"/>
  <c r="S20" i="1"/>
  <c r="P14" i="1"/>
  <c r="U20" i="1" l="1"/>
  <c r="T20" i="1"/>
  <c r="Q14" i="1"/>
  <c r="R14" i="1" l="1"/>
  <c r="S14" i="1" l="1"/>
  <c r="T14" i="1" l="1"/>
</calcChain>
</file>

<file path=xl/sharedStrings.xml><?xml version="1.0" encoding="utf-8"?>
<sst xmlns="http://schemas.openxmlformats.org/spreadsheetml/2006/main" count="121" uniqueCount="105">
  <si>
    <t>Функциональная структура</t>
  </si>
  <si>
    <t>КБК</t>
  </si>
  <si>
    <t xml:space="preserve">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</si>
  <si>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</si>
  <si>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</si>
  <si>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</si>
  <si>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</si>
  <si>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</si>
  <si>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</si>
  <si>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</si>
  <si>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</si>
  <si>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</si>
  <si>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</si>
  <si>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</si>
  <si>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УСЛОВНО УТВЕРЖДЕННЫЕ РАСХОДЫ</t>
  </si>
  <si>
    <t>63361,8</t>
  </si>
  <si>
    <t>2573,5</t>
  </si>
  <si>
    <t>209722,6</t>
  </si>
  <si>
    <t>31857,7</t>
  </si>
  <si>
    <t>21549,3</t>
  </si>
  <si>
    <t>543,6</t>
  </si>
  <si>
    <t>262,2</t>
  </si>
  <si>
    <t>400,0</t>
  </si>
  <si>
    <t>344,4</t>
  </si>
  <si>
    <t>23777,9</t>
  </si>
  <si>
    <t>35353,6</t>
  </si>
  <si>
    <t>197247,8</t>
  </si>
  <si>
    <t>2848</t>
  </si>
  <si>
    <t>73757,4</t>
  </si>
  <si>
    <t>76271</t>
  </si>
  <si>
    <t>3338,3</t>
  </si>
  <si>
    <t>209897,8</t>
  </si>
  <si>
    <t>42619,5</t>
  </si>
  <si>
    <t>23177,7</t>
  </si>
  <si>
    <t>379,8</t>
  </si>
  <si>
    <t>479</t>
  </si>
  <si>
    <t>26131,3</t>
  </si>
  <si>
    <t>44699,4</t>
  </si>
  <si>
    <t>219619,2</t>
  </si>
  <si>
    <t>78489,2</t>
  </si>
  <si>
    <t>239826,7</t>
  </si>
  <si>
    <t>47833,8</t>
  </si>
  <si>
    <t>28964</t>
  </si>
  <si>
    <t>549,4</t>
  </si>
  <si>
    <t>78675,9</t>
  </si>
  <si>
    <t>7650,2</t>
  </si>
  <si>
    <t>212692,5</t>
  </si>
  <si>
    <t>39565,5</t>
  </si>
  <si>
    <t>33777,9</t>
  </si>
  <si>
    <t>500,0</t>
  </si>
  <si>
    <t>9517,2</t>
  </si>
  <si>
    <t>19101,1</t>
  </si>
  <si>
    <t>26042,1</t>
  </si>
  <si>
    <t>25250,2</t>
  </si>
  <si>
    <t>127,8</t>
  </si>
  <si>
    <t>82607</t>
  </si>
  <si>
    <t>28646</t>
  </si>
  <si>
    <t>27775</t>
  </si>
  <si>
    <t>141</t>
  </si>
  <si>
    <t>Ед.Изм.:  тыс.руб.</t>
  </si>
  <si>
    <t>исполнение 2017 к 2013 году</t>
  </si>
  <si>
    <t>плнирование 2030г к 2018 году</t>
  </si>
  <si>
    <t>154</t>
  </si>
  <si>
    <t>116</t>
  </si>
  <si>
    <t>110</t>
  </si>
  <si>
    <t>47</t>
  </si>
  <si>
    <t>6900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</si>
  <si>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</si>
  <si>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</si>
  <si>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</si>
  <si>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</si>
  <si>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</si>
  <si>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</si>
  <si>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</si>
  <si>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</si>
  <si>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</si>
  <si>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1200</t>
  </si>
  <si>
    <t>1400</t>
  </si>
  <si>
    <t>9900</t>
  </si>
  <si>
    <t>99336,1</t>
  </si>
  <si>
    <t>Всего расходов</t>
  </si>
  <si>
    <t>121</t>
  </si>
  <si>
    <t>112</t>
  </si>
  <si>
    <t>132</t>
  </si>
  <si>
    <t>102</t>
  </si>
  <si>
    <t>144</t>
  </si>
  <si>
    <t>Приложение №2</t>
  </si>
  <si>
    <t>1143,7</t>
  </si>
  <si>
    <t>1156,1</t>
  </si>
  <si>
    <t>5200</t>
  </si>
  <si>
    <t>69555</t>
  </si>
  <si>
    <t>244383,3</t>
  </si>
  <si>
    <t>37661,4</t>
  </si>
  <si>
    <t>81725,2</t>
  </si>
  <si>
    <t>23124,2</t>
  </si>
  <si>
    <t>42300</t>
  </si>
  <si>
    <t>81097,5</t>
  </si>
  <si>
    <t>1198,6</t>
  </si>
  <si>
    <t>249368,9</t>
  </si>
  <si>
    <t>45300</t>
  </si>
  <si>
    <t>1318,5</t>
  </si>
  <si>
    <t>250306</t>
  </si>
  <si>
    <t>107517,3</t>
  </si>
  <si>
    <t>14897,8</t>
  </si>
  <si>
    <t>Прогноз основных параметров консолидированного бюджета муниципального района Зилаирский район Республики Башкортостан на период до 2035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</si>
</sst>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left" vertical="top" wrapText="1"/>
    </xf>
    <xf numFmtId="49" fontId="0" fillId="2" borderId="1" xfId="0" quotePrefix="1" applyNumberFormat="1" applyFill="1" applyBorder="1" applyAlignment="1">
      <alignment horizontal="left" vertical="center" shrinkToFit="1"/>
    </xf>
    <xf numFmtId="0" fontId="0" fillId="2" borderId="1" xfId="0" applyNumberFormat="1" applyFill="1" applyBorder="1" applyAlignment="1">
      <alignment horizontal="right" vertical="center" shrinkToFit="1"/>
    </xf>
    <xf numFmtId="1" fontId="0" fillId="2" borderId="1" xfId="0" applyNumberFormat="1" applyFill="1" applyBorder="1" applyAlignment="1">
      <alignment horizontal="right" vertical="center" shrinkToFit="1"/>
    </xf>
    <xf numFmtId="49" fontId="0" fillId="2" borderId="1" xfId="0" applyNumberFormat="1" applyFill="1" applyBorder="1" applyAlignment="1">
      <alignment horizontal="right" vertical="center" shrinkToFit="1"/>
    </xf>
    <xf numFmtId="49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/>
    <xf numFmtId="164" fontId="0" fillId="2" borderId="1" xfId="0" applyNumberFormat="1" applyFill="1" applyBorder="1"/>
    <xf numFmtId="0" fontId="0" fillId="2" borderId="0" xfId="0" applyNumberFormat="1" applyFill="1"/>
    <xf numFmtId="0" fontId="1" fillId="3" borderId="1" xfId="0" applyFont="1" applyFill="1" applyBorder="1" applyAlignment="1">
      <alignment wrapText="1"/>
    </xf>
    <xf numFmtId="49" fontId="0" fillId="3" borderId="1" xfId="0" applyNumberFormat="1" applyFill="1" applyBorder="1"/>
    <xf numFmtId="1" fontId="0" fillId="3" borderId="1" xfId="0" applyNumberFormat="1" applyFill="1" applyBorder="1" applyAlignment="1">
      <alignment horizontal="right" vertical="center" shrinkToFit="1"/>
    </xf>
    <xf numFmtId="0" fontId="1" fillId="4" borderId="1" xfId="0" quotePrefix="1" applyFont="1" applyFill="1" applyBorder="1" applyAlignment="1">
      <alignment horizontal="left" vertical="top" wrapText="1"/>
    </xf>
    <xf numFmtId="49" fontId="1" fillId="4" borderId="1" xfId="0" quotePrefix="1" applyNumberFormat="1" applyFont="1" applyFill="1" applyBorder="1" applyAlignment="1">
      <alignment horizontal="left" vertical="center" shrinkToFit="1"/>
    </xf>
    <xf numFmtId="0" fontId="1" fillId="4" borderId="1" xfId="0" applyNumberFormat="1" applyFont="1" applyFill="1" applyBorder="1" applyAlignment="1">
      <alignment horizontal="right" vertical="center" shrinkToFit="1"/>
    </xf>
    <xf numFmtId="1" fontId="1" fillId="4" borderId="1" xfId="0" applyNumberFormat="1" applyFont="1" applyFill="1" applyBorder="1" applyAlignment="1">
      <alignment horizontal="right" vertical="center" shrinkToFit="1"/>
    </xf>
    <xf numFmtId="164" fontId="1" fillId="4" borderId="1" xfId="0" applyNumberFormat="1" applyFont="1" applyFill="1" applyBorder="1" applyAlignment="1">
      <alignment horizontal="right" vertical="center" shrinkToFit="1"/>
    </xf>
    <xf numFmtId="49" fontId="1" fillId="4" borderId="1" xfId="0" applyNumberFormat="1" applyFont="1" applyFill="1" applyBorder="1"/>
    <xf numFmtId="0" fontId="1" fillId="4" borderId="0" xfId="0" applyFont="1" applyFill="1"/>
    <xf numFmtId="49" fontId="1" fillId="2" borderId="0" xfId="0" applyNumberFormat="1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164" fontId="1" fillId="4" borderId="0" xfId="0" applyNumberFormat="1" applyFont="1" applyFill="1"/>
    <xf numFmtId="164" fontId="1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K1" workbookViewId="0">
      <selection activeCell="V5" sqref="V5"/>
    </sheetView>
  </sheetViews>
  <sheetFormatPr defaultRowHeight="15" x14ac:dyDescent="0.25"/>
  <cols>
    <col min="1" max="1" width="46.85546875" style="2" customWidth="1"/>
    <col min="2" max="2" width="9.28515625" style="2" customWidth="1"/>
    <col min="3" max="3" width="14.28515625" style="2" customWidth="1"/>
    <col min="4" max="4" width="16.42578125" style="2" customWidth="1"/>
    <col min="5" max="5" width="15.85546875" style="2" customWidth="1"/>
    <col min="6" max="6" width="13.42578125" style="2" customWidth="1"/>
    <col min="7" max="7" width="15" style="2" customWidth="1"/>
    <col min="8" max="9" width="12.42578125" style="2" customWidth="1"/>
    <col min="10" max="10" width="12.5703125" style="2" customWidth="1"/>
    <col min="11" max="11" width="12.7109375" style="2" customWidth="1"/>
    <col min="12" max="12" width="11.85546875" style="2" customWidth="1"/>
    <col min="13" max="13" width="9.140625" style="2"/>
    <col min="14" max="14" width="12.28515625" style="2" customWidth="1"/>
    <col min="15" max="16384" width="9.140625" style="2"/>
  </cols>
  <sheetData>
    <row r="1" spans="1:27" x14ac:dyDescent="0.25">
      <c r="A1" s="23"/>
      <c r="B1" s="24"/>
      <c r="C1" s="24"/>
      <c r="D1" s="24"/>
      <c r="E1" s="24"/>
    </row>
    <row r="2" spans="1:27" x14ac:dyDescent="0.25">
      <c r="A2" s="23"/>
      <c r="B2" s="24"/>
      <c r="C2" s="24"/>
      <c r="D2" s="24"/>
      <c r="E2" s="24"/>
    </row>
    <row r="3" spans="1:27" x14ac:dyDescent="0.25">
      <c r="A3" s="23"/>
      <c r="B3" s="24"/>
      <c r="C3" s="24"/>
      <c r="D3" s="24"/>
      <c r="E3" s="24"/>
    </row>
    <row r="4" spans="1:27" ht="18.75" x14ac:dyDescent="0.25">
      <c r="A4" s="25" t="s">
        <v>104</v>
      </c>
      <c r="B4" s="32"/>
      <c r="C4" s="32"/>
      <c r="D4" s="32"/>
      <c r="E4" s="32"/>
      <c r="F4" s="33"/>
      <c r="G4" s="33"/>
      <c r="H4" s="33"/>
      <c r="I4" s="33"/>
      <c r="J4" s="33"/>
      <c r="K4" s="33"/>
    </row>
    <row r="5" spans="1:27" x14ac:dyDescent="0.25">
      <c r="A5" s="26" t="s">
        <v>59</v>
      </c>
      <c r="B5" s="27"/>
      <c r="C5" s="27"/>
      <c r="D5" s="27"/>
      <c r="E5" s="27"/>
      <c r="V5" s="2" t="s">
        <v>86</v>
      </c>
    </row>
    <row r="6" spans="1:27" ht="60" customHeight="1" x14ac:dyDescent="0.25">
      <c r="A6" s="3" t="s">
        <v>0</v>
      </c>
      <c r="B6" s="3" t="s">
        <v>1</v>
      </c>
      <c r="C6" s="3">
        <v>2013</v>
      </c>
      <c r="D6" s="3">
        <v>2014</v>
      </c>
      <c r="E6" s="3">
        <v>2015</v>
      </c>
      <c r="F6" s="3">
        <v>2016</v>
      </c>
      <c r="G6" s="3">
        <v>2017</v>
      </c>
      <c r="H6" s="1" t="s">
        <v>60</v>
      </c>
      <c r="I6" s="3">
        <v>2018</v>
      </c>
      <c r="J6" s="3">
        <v>2019</v>
      </c>
      <c r="K6" s="3">
        <v>2020</v>
      </c>
      <c r="L6" s="3">
        <v>2021</v>
      </c>
      <c r="M6" s="3">
        <v>2022</v>
      </c>
      <c r="N6" s="3">
        <v>2023</v>
      </c>
      <c r="O6" s="3">
        <v>2024</v>
      </c>
      <c r="P6" s="3">
        <v>2025</v>
      </c>
      <c r="Q6" s="3">
        <v>2026</v>
      </c>
      <c r="R6" s="3">
        <v>2027</v>
      </c>
      <c r="S6" s="3">
        <v>2028</v>
      </c>
      <c r="T6" s="3">
        <v>2029</v>
      </c>
      <c r="U6" s="3">
        <v>2030</v>
      </c>
      <c r="V6" s="13" t="s">
        <v>61</v>
      </c>
      <c r="W6" s="30">
        <v>2031</v>
      </c>
      <c r="X6" s="30">
        <v>2032</v>
      </c>
      <c r="Y6" s="30">
        <v>2033</v>
      </c>
      <c r="Z6" s="30">
        <v>2034</v>
      </c>
      <c r="AA6" s="30">
        <v>2035</v>
      </c>
    </row>
    <row r="7" spans="1:27" s="22" customFormat="1" ht="37.5" customHeight="1" x14ac:dyDescent="0.25">
      <c r="A7" s="16" t="s">
        <v>80</v>
      </c>
      <c r="B7" s="17"/>
      <c r="C7" s="18">
        <v>382500.5</v>
      </c>
      <c r="D7" s="18">
        <v>418621.4</v>
      </c>
      <c r="E7" s="18">
        <v>422479.7</v>
      </c>
      <c r="F7" s="18">
        <v>445761.3</v>
      </c>
      <c r="G7" s="18">
        <f>G20</f>
        <v>573293.20000000007</v>
      </c>
      <c r="H7" s="19">
        <f>G7/C7*100</f>
        <v>149.88037924133434</v>
      </c>
      <c r="I7" s="18">
        <f t="shared" ref="I7:U7" si="0">I20</f>
        <v>460820.80000000005</v>
      </c>
      <c r="J7" s="18">
        <f t="shared" si="0"/>
        <v>506005.2</v>
      </c>
      <c r="K7" s="18">
        <f t="shared" si="0"/>
        <v>535121.20000000007</v>
      </c>
      <c r="L7" s="18">
        <f t="shared" si="0"/>
        <v>556280.80000000005</v>
      </c>
      <c r="M7" s="20">
        <f t="shared" si="0"/>
        <v>557023.36</v>
      </c>
      <c r="N7" s="20">
        <f t="shared" si="0"/>
        <v>569495.81680000003</v>
      </c>
      <c r="O7" s="20">
        <f t="shared" si="0"/>
        <v>576556.99732500012</v>
      </c>
      <c r="P7" s="20">
        <f t="shared" si="0"/>
        <v>581088.05827149993</v>
      </c>
      <c r="Q7" s="20">
        <f t="shared" si="0"/>
        <v>586849.91783693002</v>
      </c>
      <c r="R7" s="20">
        <f t="shared" si="0"/>
        <v>588431.52979366865</v>
      </c>
      <c r="S7" s="20">
        <f t="shared" si="0"/>
        <v>591678.10141354206</v>
      </c>
      <c r="T7" s="20">
        <f t="shared" si="0"/>
        <v>594987.81341077283</v>
      </c>
      <c r="U7" s="20">
        <f t="shared" si="0"/>
        <v>606887.52791176236</v>
      </c>
      <c r="V7" s="21" t="s">
        <v>81</v>
      </c>
      <c r="W7" s="29">
        <f>U7</f>
        <v>606887.52791176236</v>
      </c>
      <c r="X7" s="29">
        <f>W7</f>
        <v>606887.52791176236</v>
      </c>
      <c r="Y7" s="29">
        <f>X7</f>
        <v>606887.52791176236</v>
      </c>
      <c r="Z7" s="29">
        <f>Y7</f>
        <v>606887.52791176236</v>
      </c>
      <c r="AA7" s="29">
        <f>Z7</f>
        <v>606887.52791176236</v>
      </c>
    </row>
    <row r="8" spans="1:27" x14ac:dyDescent="0.25">
      <c r="A8" s="4" t="s">
        <v>3</v>
      </c>
      <c r="B8" s="5" t="s">
        <v>67</v>
      </c>
      <c r="C8" s="6" t="s">
        <v>15</v>
      </c>
      <c r="D8" s="6" t="s">
        <v>28</v>
      </c>
      <c r="E8" s="6" t="s">
        <v>29</v>
      </c>
      <c r="F8" s="6" t="s">
        <v>39</v>
      </c>
      <c r="G8" s="6">
        <v>84810.4</v>
      </c>
      <c r="H8" s="15">
        <f t="shared" ref="H8:H18" si="1">G8/C8*100</f>
        <v>133.85099539470153</v>
      </c>
      <c r="I8" s="6" t="s">
        <v>44</v>
      </c>
      <c r="J8" s="8" t="s">
        <v>93</v>
      </c>
      <c r="K8" s="8" t="s">
        <v>96</v>
      </c>
      <c r="L8" s="9" t="s">
        <v>55</v>
      </c>
      <c r="M8" s="10">
        <f t="shared" ref="M8:M19" si="2">L8*1.1</f>
        <v>90867.700000000012</v>
      </c>
      <c r="N8" s="10">
        <v>91411.9</v>
      </c>
      <c r="O8" s="10">
        <v>91854.2</v>
      </c>
      <c r="P8" s="10">
        <v>91691.28</v>
      </c>
      <c r="Q8" s="10">
        <v>91691.28</v>
      </c>
      <c r="R8" s="10">
        <f t="shared" ref="R8:U8" si="3">Q8*99/100</f>
        <v>90774.367200000008</v>
      </c>
      <c r="S8" s="10">
        <f t="shared" si="3"/>
        <v>89866.623528000011</v>
      </c>
      <c r="T8" s="11">
        <f t="shared" si="3"/>
        <v>88967.957292720006</v>
      </c>
      <c r="U8" s="11">
        <f t="shared" si="3"/>
        <v>88078.277719792794</v>
      </c>
      <c r="V8" s="14" t="s">
        <v>82</v>
      </c>
      <c r="W8" s="31">
        <f t="shared" ref="W8:W25" si="4">U8</f>
        <v>88078.277719792794</v>
      </c>
      <c r="X8" s="31">
        <f t="shared" ref="X8:AA25" si="5">W8</f>
        <v>88078.277719792794</v>
      </c>
      <c r="Y8" s="31">
        <f t="shared" si="5"/>
        <v>88078.277719792794</v>
      </c>
      <c r="Z8" s="31">
        <f t="shared" si="5"/>
        <v>88078.277719792794</v>
      </c>
      <c r="AA8" s="31">
        <f t="shared" si="5"/>
        <v>88078.277719792794</v>
      </c>
    </row>
    <row r="9" spans="1:27" x14ac:dyDescent="0.25">
      <c r="A9" s="4" t="s">
        <v>4</v>
      </c>
      <c r="B9" s="5" t="s">
        <v>68</v>
      </c>
      <c r="C9" s="6">
        <v>836.1</v>
      </c>
      <c r="D9" s="6">
        <v>898.5</v>
      </c>
      <c r="E9" s="6">
        <v>936.4</v>
      </c>
      <c r="F9" s="6">
        <v>1033.8</v>
      </c>
      <c r="G9" s="6">
        <v>1028.4000000000001</v>
      </c>
      <c r="H9" s="15">
        <f t="shared" si="1"/>
        <v>122.99964119124508</v>
      </c>
      <c r="I9" s="6" t="s">
        <v>87</v>
      </c>
      <c r="J9" s="8" t="s">
        <v>88</v>
      </c>
      <c r="K9" s="8" t="s">
        <v>97</v>
      </c>
      <c r="L9" s="9" t="s">
        <v>100</v>
      </c>
      <c r="M9" s="10">
        <f t="shared" si="2"/>
        <v>1450.3500000000001</v>
      </c>
      <c r="N9" s="10">
        <f t="shared" ref="N9:N18" si="6">M9*1.05</f>
        <v>1522.8675000000003</v>
      </c>
      <c r="O9" s="10">
        <f t="shared" ref="O9:O18" si="7">N9*1.03</f>
        <v>1568.5535250000003</v>
      </c>
      <c r="P9" s="10">
        <f t="shared" ref="P9:U19" si="8">O9*1.02</f>
        <v>1599.9245955000004</v>
      </c>
      <c r="Q9" s="10">
        <f t="shared" si="8"/>
        <v>1631.9230874100003</v>
      </c>
      <c r="R9" s="10">
        <f t="shared" si="8"/>
        <v>1664.5615491582005</v>
      </c>
      <c r="S9" s="10">
        <f t="shared" si="8"/>
        <v>1697.8527801413645</v>
      </c>
      <c r="T9" s="11">
        <f t="shared" si="8"/>
        <v>1731.8098357441918</v>
      </c>
      <c r="U9" s="11">
        <f t="shared" si="8"/>
        <v>1766.4460324590757</v>
      </c>
      <c r="V9" s="14" t="s">
        <v>62</v>
      </c>
      <c r="W9" s="31">
        <f t="shared" si="4"/>
        <v>1766.4460324590757</v>
      </c>
      <c r="X9" s="31">
        <f t="shared" si="5"/>
        <v>1766.4460324590757</v>
      </c>
      <c r="Y9" s="31">
        <f t="shared" si="5"/>
        <v>1766.4460324590757</v>
      </c>
      <c r="Z9" s="31">
        <f t="shared" si="5"/>
        <v>1766.4460324590757</v>
      </c>
      <c r="AA9" s="31">
        <f t="shared" si="5"/>
        <v>1766.4460324590757</v>
      </c>
    </row>
    <row r="10" spans="1:27" ht="30" x14ac:dyDescent="0.25">
      <c r="A10" s="4" t="s">
        <v>5</v>
      </c>
      <c r="B10" s="5" t="s">
        <v>69</v>
      </c>
      <c r="C10" s="6" t="s">
        <v>16</v>
      </c>
      <c r="D10" s="6" t="s">
        <v>27</v>
      </c>
      <c r="E10" s="6" t="s">
        <v>30</v>
      </c>
      <c r="F10" s="6">
        <v>4974</v>
      </c>
      <c r="G10" s="6">
        <v>7061.3</v>
      </c>
      <c r="H10" s="15">
        <f t="shared" si="1"/>
        <v>274.38507868661355</v>
      </c>
      <c r="I10" s="6" t="s">
        <v>45</v>
      </c>
      <c r="J10" s="8" t="s">
        <v>89</v>
      </c>
      <c r="K10" s="8" t="s">
        <v>66</v>
      </c>
      <c r="L10" s="9">
        <f t="shared" ref="L10:L16" si="9">K10*1.1</f>
        <v>7590.0000000000009</v>
      </c>
      <c r="M10" s="10">
        <f t="shared" si="2"/>
        <v>8349.0000000000018</v>
      </c>
      <c r="N10" s="10">
        <f t="shared" si="6"/>
        <v>8766.4500000000025</v>
      </c>
      <c r="O10" s="10">
        <f t="shared" si="7"/>
        <v>9029.443500000003</v>
      </c>
      <c r="P10" s="10">
        <f t="shared" si="8"/>
        <v>9210.0323700000026</v>
      </c>
      <c r="Q10" s="10">
        <f t="shared" si="8"/>
        <v>9394.2330174000035</v>
      </c>
      <c r="R10" s="10">
        <f t="shared" si="8"/>
        <v>9582.1176777480032</v>
      </c>
      <c r="S10" s="10">
        <f t="shared" si="8"/>
        <v>9773.7600313029634</v>
      </c>
      <c r="T10" s="11">
        <f t="shared" si="8"/>
        <v>9969.2352319290221</v>
      </c>
      <c r="U10" s="11">
        <f t="shared" si="8"/>
        <v>10168.619936567602</v>
      </c>
      <c r="V10" s="14" t="s">
        <v>83</v>
      </c>
      <c r="W10" s="31">
        <f t="shared" si="4"/>
        <v>10168.619936567602</v>
      </c>
      <c r="X10" s="31">
        <f t="shared" si="5"/>
        <v>10168.619936567602</v>
      </c>
      <c r="Y10" s="31">
        <f t="shared" si="5"/>
        <v>10168.619936567602</v>
      </c>
      <c r="Z10" s="31">
        <f t="shared" si="5"/>
        <v>10168.619936567602</v>
      </c>
      <c r="AA10" s="31">
        <f t="shared" si="5"/>
        <v>10168.619936567602</v>
      </c>
    </row>
    <row r="11" spans="1:27" x14ac:dyDescent="0.25">
      <c r="A11" s="4" t="s">
        <v>6</v>
      </c>
      <c r="B11" s="5" t="s">
        <v>70</v>
      </c>
      <c r="C11" s="6">
        <v>39456.6</v>
      </c>
      <c r="D11" s="6">
        <v>68758.100000000006</v>
      </c>
      <c r="E11" s="6">
        <v>54339.1</v>
      </c>
      <c r="F11" s="6">
        <v>48070.400000000001</v>
      </c>
      <c r="G11" s="6">
        <v>147372.1</v>
      </c>
      <c r="H11" s="15">
        <f t="shared" si="1"/>
        <v>373.50430599696887</v>
      </c>
      <c r="I11" s="6">
        <v>68561</v>
      </c>
      <c r="J11" s="8" t="s">
        <v>90</v>
      </c>
      <c r="K11" s="8" t="s">
        <v>79</v>
      </c>
      <c r="L11" s="9" t="s">
        <v>102</v>
      </c>
      <c r="M11" s="10">
        <v>46995.93</v>
      </c>
      <c r="N11" s="10">
        <f>M11*1.01</f>
        <v>47465.889300000003</v>
      </c>
      <c r="O11" s="10">
        <v>56161.95</v>
      </c>
      <c r="P11" s="10">
        <v>55810</v>
      </c>
      <c r="Q11" s="10">
        <v>58285.2</v>
      </c>
      <c r="R11" s="10">
        <f t="shared" ref="R11:T11" si="10">Q11*1.01</f>
        <v>58868.051999999996</v>
      </c>
      <c r="S11" s="10">
        <f t="shared" si="10"/>
        <v>59456.732519999998</v>
      </c>
      <c r="T11" s="11">
        <f t="shared" si="10"/>
        <v>60051.299845199996</v>
      </c>
      <c r="U11" s="11">
        <v>70631.81</v>
      </c>
      <c r="V11" s="14" t="s">
        <v>84</v>
      </c>
      <c r="W11" s="31">
        <f t="shared" si="4"/>
        <v>70631.81</v>
      </c>
      <c r="X11" s="31">
        <f t="shared" si="5"/>
        <v>70631.81</v>
      </c>
      <c r="Y11" s="31">
        <f t="shared" si="5"/>
        <v>70631.81</v>
      </c>
      <c r="Z11" s="31">
        <f t="shared" si="5"/>
        <v>70631.81</v>
      </c>
      <c r="AA11" s="31">
        <f t="shared" si="5"/>
        <v>70631.81</v>
      </c>
    </row>
    <row r="12" spans="1:27" x14ac:dyDescent="0.25">
      <c r="A12" s="4" t="s">
        <v>7</v>
      </c>
      <c r="B12" s="5" t="s">
        <v>71</v>
      </c>
      <c r="C12" s="6">
        <v>12337.1</v>
      </c>
      <c r="D12" s="6">
        <v>15235.7</v>
      </c>
      <c r="E12" s="6">
        <v>11120.1</v>
      </c>
      <c r="F12" s="6">
        <v>21865</v>
      </c>
      <c r="G12" s="6">
        <v>15447.1</v>
      </c>
      <c r="H12" s="15">
        <f t="shared" si="1"/>
        <v>125.2085173987404</v>
      </c>
      <c r="I12" s="6">
        <v>17854.099999999999</v>
      </c>
      <c r="J12" s="8" t="s">
        <v>94</v>
      </c>
      <c r="K12" s="8" t="s">
        <v>52</v>
      </c>
      <c r="L12" s="9" t="s">
        <v>56</v>
      </c>
      <c r="M12" s="10">
        <f t="shared" si="2"/>
        <v>31510.600000000002</v>
      </c>
      <c r="N12" s="10">
        <f t="shared" si="6"/>
        <v>33086.130000000005</v>
      </c>
      <c r="O12" s="10">
        <f t="shared" si="7"/>
        <v>34078.713900000002</v>
      </c>
      <c r="P12" s="10">
        <f t="shared" si="8"/>
        <v>34760.288178000003</v>
      </c>
      <c r="Q12" s="10">
        <f t="shared" si="8"/>
        <v>35455.493941560002</v>
      </c>
      <c r="R12" s="10">
        <f t="shared" si="8"/>
        <v>36164.603820391203</v>
      </c>
      <c r="S12" s="10">
        <f t="shared" si="8"/>
        <v>36887.895896799026</v>
      </c>
      <c r="T12" s="11">
        <f t="shared" si="8"/>
        <v>37625.653814735007</v>
      </c>
      <c r="U12" s="11">
        <f t="shared" si="8"/>
        <v>38378.166891029708</v>
      </c>
      <c r="V12" s="14" t="s">
        <v>63</v>
      </c>
      <c r="W12" s="31">
        <f t="shared" si="4"/>
        <v>38378.166891029708</v>
      </c>
      <c r="X12" s="31">
        <f t="shared" si="5"/>
        <v>38378.166891029708</v>
      </c>
      <c r="Y12" s="31">
        <f t="shared" si="5"/>
        <v>38378.166891029708</v>
      </c>
      <c r="Z12" s="31">
        <f t="shared" si="5"/>
        <v>38378.166891029708</v>
      </c>
      <c r="AA12" s="31">
        <f t="shared" si="5"/>
        <v>38378.166891029708</v>
      </c>
    </row>
    <row r="13" spans="1:27" x14ac:dyDescent="0.25">
      <c r="A13" s="4" t="s">
        <v>8</v>
      </c>
      <c r="B13" s="5" t="s">
        <v>72</v>
      </c>
      <c r="C13" s="6" t="s">
        <v>17</v>
      </c>
      <c r="D13" s="6" t="s">
        <v>26</v>
      </c>
      <c r="E13" s="6" t="s">
        <v>31</v>
      </c>
      <c r="F13" s="6" t="s">
        <v>38</v>
      </c>
      <c r="G13" s="6" t="s">
        <v>40</v>
      </c>
      <c r="H13" s="15">
        <f t="shared" si="1"/>
        <v>114.35424699102529</v>
      </c>
      <c r="I13" s="6" t="s">
        <v>46</v>
      </c>
      <c r="J13" s="8" t="s">
        <v>91</v>
      </c>
      <c r="K13" s="8" t="s">
        <v>98</v>
      </c>
      <c r="L13" s="9" t="s">
        <v>101</v>
      </c>
      <c r="M13" s="10">
        <f t="shared" si="2"/>
        <v>275336.60000000003</v>
      </c>
      <c r="N13" s="10">
        <v>276861.90000000002</v>
      </c>
      <c r="O13" s="10">
        <v>273537.8</v>
      </c>
      <c r="P13" s="10">
        <v>276008.59999999998</v>
      </c>
      <c r="Q13" s="10">
        <v>276008.59999999998</v>
      </c>
      <c r="R13" s="10">
        <f t="shared" si="8"/>
        <v>281528.772</v>
      </c>
      <c r="S13" s="10">
        <v>281949.2</v>
      </c>
      <c r="T13" s="11">
        <v>282354.90000000002</v>
      </c>
      <c r="U13" s="11">
        <v>282354.90000000002</v>
      </c>
      <c r="V13" s="14" t="s">
        <v>83</v>
      </c>
      <c r="W13" s="31">
        <f t="shared" si="4"/>
        <v>282354.90000000002</v>
      </c>
      <c r="X13" s="31">
        <f t="shared" si="5"/>
        <v>282354.90000000002</v>
      </c>
      <c r="Y13" s="31">
        <f t="shared" si="5"/>
        <v>282354.90000000002</v>
      </c>
      <c r="Z13" s="31">
        <f t="shared" si="5"/>
        <v>282354.90000000002</v>
      </c>
      <c r="AA13" s="31">
        <f t="shared" si="5"/>
        <v>282354.90000000002</v>
      </c>
    </row>
    <row r="14" spans="1:27" x14ac:dyDescent="0.25">
      <c r="A14" s="4" t="s">
        <v>9</v>
      </c>
      <c r="B14" s="5" t="s">
        <v>73</v>
      </c>
      <c r="C14" s="6" t="s">
        <v>18</v>
      </c>
      <c r="D14" s="6" t="s">
        <v>25</v>
      </c>
      <c r="E14" s="6" t="s">
        <v>32</v>
      </c>
      <c r="F14" s="6" t="s">
        <v>37</v>
      </c>
      <c r="G14" s="6" t="s">
        <v>41</v>
      </c>
      <c r="H14" s="15">
        <f t="shared" si="1"/>
        <v>150.14831579178662</v>
      </c>
      <c r="I14" s="6" t="s">
        <v>47</v>
      </c>
      <c r="J14" s="8" t="s">
        <v>95</v>
      </c>
      <c r="K14" s="8" t="s">
        <v>99</v>
      </c>
      <c r="L14" s="9">
        <f t="shared" si="9"/>
        <v>49830.000000000007</v>
      </c>
      <c r="M14" s="10">
        <f t="shared" si="2"/>
        <v>54813.000000000015</v>
      </c>
      <c r="N14" s="10">
        <f t="shared" si="6"/>
        <v>57553.650000000016</v>
      </c>
      <c r="O14" s="10">
        <f t="shared" si="7"/>
        <v>59280.259500000015</v>
      </c>
      <c r="P14" s="10">
        <f t="shared" si="8"/>
        <v>60465.864690000017</v>
      </c>
      <c r="Q14" s="10">
        <f t="shared" si="8"/>
        <v>61675.181983800016</v>
      </c>
      <c r="R14" s="10">
        <f t="shared" si="8"/>
        <v>62908.68562347602</v>
      </c>
      <c r="S14" s="10">
        <f t="shared" si="8"/>
        <v>64166.859335945541</v>
      </c>
      <c r="T14" s="11">
        <f t="shared" si="8"/>
        <v>65450.196522664453</v>
      </c>
      <c r="U14" s="11">
        <v>52446.85</v>
      </c>
      <c r="V14" s="14" t="s">
        <v>83</v>
      </c>
      <c r="W14" s="31">
        <f t="shared" si="4"/>
        <v>52446.85</v>
      </c>
      <c r="X14" s="31">
        <f t="shared" si="5"/>
        <v>52446.85</v>
      </c>
      <c r="Y14" s="31">
        <f t="shared" si="5"/>
        <v>52446.85</v>
      </c>
      <c r="Z14" s="31">
        <f t="shared" si="5"/>
        <v>52446.85</v>
      </c>
      <c r="AA14" s="31">
        <f t="shared" si="5"/>
        <v>52446.85</v>
      </c>
    </row>
    <row r="15" spans="1:27" x14ac:dyDescent="0.25">
      <c r="A15" s="4" t="s">
        <v>10</v>
      </c>
      <c r="B15" s="5" t="s">
        <v>74</v>
      </c>
      <c r="C15" s="6" t="s">
        <v>19</v>
      </c>
      <c r="D15" s="6" t="s">
        <v>24</v>
      </c>
      <c r="E15" s="6" t="s">
        <v>33</v>
      </c>
      <c r="F15" s="6" t="s">
        <v>36</v>
      </c>
      <c r="G15" s="6" t="s">
        <v>42</v>
      </c>
      <c r="H15" s="15">
        <f t="shared" si="1"/>
        <v>134.40807822063826</v>
      </c>
      <c r="I15" s="6" t="s">
        <v>48</v>
      </c>
      <c r="J15" s="8" t="s">
        <v>92</v>
      </c>
      <c r="K15" s="8" t="s">
        <v>53</v>
      </c>
      <c r="L15" s="9" t="s">
        <v>57</v>
      </c>
      <c r="M15" s="10">
        <f t="shared" si="2"/>
        <v>30552.500000000004</v>
      </c>
      <c r="N15" s="10">
        <f t="shared" si="6"/>
        <v>32080.125000000004</v>
      </c>
      <c r="O15" s="10">
        <f t="shared" si="7"/>
        <v>33042.528750000005</v>
      </c>
      <c r="P15" s="10">
        <f t="shared" si="8"/>
        <v>33703.379325000009</v>
      </c>
      <c r="Q15" s="10">
        <f t="shared" si="8"/>
        <v>34377.44691150001</v>
      </c>
      <c r="R15" s="10">
        <f t="shared" si="8"/>
        <v>35064.99584973001</v>
      </c>
      <c r="S15" s="10">
        <f t="shared" si="8"/>
        <v>35766.295766724608</v>
      </c>
      <c r="T15" s="11">
        <f t="shared" si="8"/>
        <v>36481.6216820591</v>
      </c>
      <c r="U15" s="11">
        <f t="shared" si="8"/>
        <v>37211.254115700285</v>
      </c>
      <c r="V15" s="14" t="s">
        <v>64</v>
      </c>
      <c r="W15" s="31">
        <f t="shared" si="4"/>
        <v>37211.254115700285</v>
      </c>
      <c r="X15" s="31">
        <f t="shared" si="5"/>
        <v>37211.254115700285</v>
      </c>
      <c r="Y15" s="31">
        <f t="shared" si="5"/>
        <v>37211.254115700285</v>
      </c>
      <c r="Z15" s="31">
        <f t="shared" si="5"/>
        <v>37211.254115700285</v>
      </c>
      <c r="AA15" s="31">
        <f t="shared" si="5"/>
        <v>37211.254115700285</v>
      </c>
    </row>
    <row r="16" spans="1:27" x14ac:dyDescent="0.25">
      <c r="A16" s="4" t="s">
        <v>11</v>
      </c>
      <c r="B16" s="5" t="s">
        <v>75</v>
      </c>
      <c r="C16" s="6" t="s">
        <v>20</v>
      </c>
      <c r="D16" s="6" t="s">
        <v>23</v>
      </c>
      <c r="E16" s="6" t="s">
        <v>34</v>
      </c>
      <c r="F16" s="6" t="s">
        <v>35</v>
      </c>
      <c r="G16" s="6" t="s">
        <v>43</v>
      </c>
      <c r="H16" s="15">
        <f t="shared" si="1"/>
        <v>101.06696100073582</v>
      </c>
      <c r="I16" s="6" t="s">
        <v>49</v>
      </c>
      <c r="J16" s="8" t="s">
        <v>49</v>
      </c>
      <c r="K16" s="8" t="s">
        <v>49</v>
      </c>
      <c r="L16" s="9">
        <f t="shared" si="9"/>
        <v>550</v>
      </c>
      <c r="M16" s="10">
        <f t="shared" si="2"/>
        <v>605</v>
      </c>
      <c r="N16" s="10">
        <f t="shared" si="6"/>
        <v>635.25</v>
      </c>
      <c r="O16" s="10">
        <f t="shared" si="7"/>
        <v>654.3075</v>
      </c>
      <c r="P16" s="10">
        <f t="shared" si="8"/>
        <v>667.39364999999998</v>
      </c>
      <c r="Q16" s="10">
        <f t="shared" si="8"/>
        <v>680.74152300000003</v>
      </c>
      <c r="R16" s="10">
        <f t="shared" si="8"/>
        <v>694.35635346000004</v>
      </c>
      <c r="S16" s="10">
        <f t="shared" si="8"/>
        <v>708.24348052920004</v>
      </c>
      <c r="T16" s="11">
        <f t="shared" si="8"/>
        <v>722.40835013978403</v>
      </c>
      <c r="U16" s="11">
        <v>722.4</v>
      </c>
      <c r="V16" s="14" t="s">
        <v>85</v>
      </c>
      <c r="W16" s="31">
        <f t="shared" si="4"/>
        <v>722.4</v>
      </c>
      <c r="X16" s="31">
        <f t="shared" si="5"/>
        <v>722.4</v>
      </c>
      <c r="Y16" s="31">
        <f t="shared" si="5"/>
        <v>722.4</v>
      </c>
      <c r="Z16" s="31">
        <f t="shared" si="5"/>
        <v>722.4</v>
      </c>
      <c r="AA16" s="31">
        <f t="shared" si="5"/>
        <v>722.4</v>
      </c>
    </row>
    <row r="17" spans="1:27" x14ac:dyDescent="0.25">
      <c r="A17" s="4" t="s">
        <v>12</v>
      </c>
      <c r="B17" s="5" t="s">
        <v>76</v>
      </c>
      <c r="C17" s="6" t="s">
        <v>21</v>
      </c>
      <c r="D17" s="6" t="s">
        <v>22</v>
      </c>
      <c r="E17" s="6" t="s">
        <v>22</v>
      </c>
      <c r="F17" s="6" t="s">
        <v>22</v>
      </c>
      <c r="G17" s="6" t="s">
        <v>22</v>
      </c>
      <c r="H17" s="15">
        <f t="shared" si="1"/>
        <v>152.55530129672005</v>
      </c>
      <c r="I17" s="6" t="s">
        <v>22</v>
      </c>
      <c r="J17" s="8" t="s">
        <v>22</v>
      </c>
      <c r="K17" s="8" t="s">
        <v>54</v>
      </c>
      <c r="L17" s="9" t="s">
        <v>58</v>
      </c>
      <c r="M17" s="10">
        <f t="shared" si="2"/>
        <v>155.10000000000002</v>
      </c>
      <c r="N17" s="10">
        <f t="shared" si="6"/>
        <v>162.85500000000002</v>
      </c>
      <c r="O17" s="10">
        <f t="shared" si="7"/>
        <v>167.74065000000002</v>
      </c>
      <c r="P17" s="10">
        <f t="shared" si="8"/>
        <v>171.09546300000002</v>
      </c>
      <c r="Q17" s="10">
        <f t="shared" si="8"/>
        <v>174.51737226000003</v>
      </c>
      <c r="R17" s="10">
        <f t="shared" si="8"/>
        <v>178.00771970520003</v>
      </c>
      <c r="S17" s="10">
        <f t="shared" si="8"/>
        <v>181.56787409930405</v>
      </c>
      <c r="T17" s="11">
        <f t="shared" si="8"/>
        <v>185.19923158129012</v>
      </c>
      <c r="U17" s="11">
        <f t="shared" si="8"/>
        <v>188.90321621291594</v>
      </c>
      <c r="V17" s="14" t="s">
        <v>65</v>
      </c>
      <c r="W17" s="31">
        <f t="shared" si="4"/>
        <v>188.90321621291594</v>
      </c>
      <c r="X17" s="31">
        <f t="shared" si="5"/>
        <v>188.90321621291594</v>
      </c>
      <c r="Y17" s="31">
        <f t="shared" si="5"/>
        <v>188.90321621291594</v>
      </c>
      <c r="Z17" s="31">
        <f t="shared" si="5"/>
        <v>188.90321621291594</v>
      </c>
      <c r="AA17" s="31">
        <f t="shared" si="5"/>
        <v>188.90321621291594</v>
      </c>
    </row>
    <row r="18" spans="1:27" ht="60" x14ac:dyDescent="0.25">
      <c r="A18" s="4" t="s">
        <v>13</v>
      </c>
      <c r="B18" s="5" t="s">
        <v>77</v>
      </c>
      <c r="C18" s="6"/>
      <c r="D18" s="6"/>
      <c r="E18" s="6"/>
      <c r="F18" s="6"/>
      <c r="G18" s="6"/>
      <c r="H18" s="15" t="e">
        <f t="shared" si="1"/>
        <v>#DIV/0!</v>
      </c>
      <c r="I18" s="6"/>
      <c r="J18" s="8"/>
      <c r="K18" s="8"/>
      <c r="L18" s="9"/>
      <c r="M18" s="10">
        <f t="shared" si="2"/>
        <v>0</v>
      </c>
      <c r="N18" s="10">
        <f t="shared" si="6"/>
        <v>0</v>
      </c>
      <c r="O18" s="10">
        <f t="shared" si="7"/>
        <v>0</v>
      </c>
      <c r="P18" s="10"/>
      <c r="Q18" s="10"/>
      <c r="R18" s="10"/>
      <c r="S18" s="10"/>
      <c r="T18" s="11"/>
      <c r="U18" s="11"/>
      <c r="V18" s="14" t="s">
        <v>84</v>
      </c>
      <c r="W18" s="31">
        <f t="shared" si="4"/>
        <v>0</v>
      </c>
      <c r="X18" s="31">
        <f t="shared" si="5"/>
        <v>0</v>
      </c>
      <c r="Y18" s="31">
        <f t="shared" si="5"/>
        <v>0</v>
      </c>
      <c r="Z18" s="31">
        <f t="shared" si="5"/>
        <v>0</v>
      </c>
      <c r="AA18" s="31">
        <f t="shared" si="5"/>
        <v>0</v>
      </c>
    </row>
    <row r="19" spans="1:27" x14ac:dyDescent="0.25">
      <c r="A19" s="4" t="s">
        <v>14</v>
      </c>
      <c r="B19" s="5" t="s">
        <v>78</v>
      </c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7"/>
      <c r="I19" s="6" t="s">
        <v>2</v>
      </c>
      <c r="J19" s="8" t="s">
        <v>50</v>
      </c>
      <c r="K19" s="8" t="s">
        <v>51</v>
      </c>
      <c r="L19" s="9" t="s">
        <v>103</v>
      </c>
      <c r="M19" s="10">
        <f t="shared" si="2"/>
        <v>16387.580000000002</v>
      </c>
      <c r="N19" s="10">
        <v>19948.8</v>
      </c>
      <c r="O19" s="10">
        <v>17181.5</v>
      </c>
      <c r="P19" s="10">
        <v>17000.2</v>
      </c>
      <c r="Q19" s="10">
        <v>17475.3</v>
      </c>
      <c r="R19" s="10">
        <v>11003.01</v>
      </c>
      <c r="S19" s="10">
        <f t="shared" si="8"/>
        <v>11223.0702</v>
      </c>
      <c r="T19" s="10">
        <f t="shared" si="8"/>
        <v>11447.531604</v>
      </c>
      <c r="U19" s="10">
        <v>24939.9</v>
      </c>
      <c r="V19" s="14"/>
      <c r="W19" s="31">
        <f t="shared" si="4"/>
        <v>24939.9</v>
      </c>
      <c r="X19" s="31">
        <f t="shared" si="5"/>
        <v>24939.9</v>
      </c>
      <c r="Y19" s="31">
        <f t="shared" si="5"/>
        <v>24939.9</v>
      </c>
      <c r="Z19" s="31">
        <f t="shared" si="5"/>
        <v>24939.9</v>
      </c>
      <c r="AA19" s="31">
        <f t="shared" si="5"/>
        <v>24939.9</v>
      </c>
    </row>
    <row r="20" spans="1:27" hidden="1" x14ac:dyDescent="0.25">
      <c r="C20" s="12"/>
      <c r="D20" s="12"/>
      <c r="E20" s="12"/>
      <c r="F20" s="12"/>
      <c r="G20" s="2">
        <f>G8+G9+G10+G11+G12+G13+G14+G15+G16+G17+G18</f>
        <v>573293.20000000007</v>
      </c>
      <c r="H20" s="2" t="e">
        <f t="shared" ref="H20:L20" si="11">H8+H9+H10+H11+H12+H13+H14+H15+H16+H17+H18</f>
        <v>#DIV/0!</v>
      </c>
      <c r="I20" s="2">
        <f t="shared" si="11"/>
        <v>460820.80000000005</v>
      </c>
      <c r="J20" s="2">
        <f t="shared" si="11"/>
        <v>506005.2</v>
      </c>
      <c r="K20" s="2">
        <f t="shared" si="11"/>
        <v>535121.20000000007</v>
      </c>
      <c r="L20" s="2">
        <f t="shared" si="11"/>
        <v>556280.80000000005</v>
      </c>
      <c r="M20" s="2">
        <f>M8+M9+M10+M11+M12+M13+M14+M15+M16+M17+M18+M19</f>
        <v>557023.36</v>
      </c>
      <c r="N20" s="2">
        <f t="shared" ref="N20:V20" si="12">N8+N9+N10+N11+N12+N13+N14+N15+N16+N17+N18+N19</f>
        <v>569495.81680000003</v>
      </c>
      <c r="O20" s="2">
        <f t="shared" si="12"/>
        <v>576556.99732500012</v>
      </c>
      <c r="P20" s="2">
        <f t="shared" si="12"/>
        <v>581088.05827149993</v>
      </c>
      <c r="Q20" s="2">
        <f t="shared" si="12"/>
        <v>586849.91783693002</v>
      </c>
      <c r="R20" s="2">
        <f t="shared" si="12"/>
        <v>588431.52979366865</v>
      </c>
      <c r="S20" s="2">
        <f t="shared" si="12"/>
        <v>591678.10141354206</v>
      </c>
      <c r="T20" s="2">
        <f t="shared" si="12"/>
        <v>594987.81341077283</v>
      </c>
      <c r="U20" s="2">
        <f t="shared" si="12"/>
        <v>606887.52791176236</v>
      </c>
      <c r="V20" s="2">
        <f t="shared" si="12"/>
        <v>1283</v>
      </c>
      <c r="W20" s="28">
        <f t="shared" si="4"/>
        <v>606887.52791176236</v>
      </c>
      <c r="X20" s="28">
        <f t="shared" si="5"/>
        <v>606887.52791176236</v>
      </c>
    </row>
    <row r="21" spans="1:27" hidden="1" x14ac:dyDescent="0.25">
      <c r="C21" s="12"/>
      <c r="D21" s="12"/>
      <c r="E21" s="12"/>
      <c r="F21" s="12"/>
      <c r="I21" s="2">
        <v>460.8</v>
      </c>
      <c r="J21" s="2">
        <v>506</v>
      </c>
      <c r="K21" s="2">
        <v>535</v>
      </c>
      <c r="L21" s="2">
        <v>556</v>
      </c>
      <c r="W21" s="28">
        <f t="shared" si="4"/>
        <v>0</v>
      </c>
      <c r="X21" s="28">
        <f t="shared" si="5"/>
        <v>0</v>
      </c>
    </row>
    <row r="22" spans="1:27" hidden="1" x14ac:dyDescent="0.25">
      <c r="C22" s="12"/>
      <c r="D22" s="12"/>
      <c r="E22" s="12"/>
      <c r="F22" s="12"/>
      <c r="M22" s="2">
        <v>557634.63</v>
      </c>
      <c r="N22" s="2">
        <v>569495.80929999996</v>
      </c>
      <c r="O22" s="2">
        <v>576557.01749999996</v>
      </c>
      <c r="P22" s="2">
        <v>581088.09719999996</v>
      </c>
      <c r="Q22" s="2">
        <v>586849.89350000001</v>
      </c>
      <c r="R22" s="2">
        <v>588431.46699999995</v>
      </c>
      <c r="S22" s="2">
        <v>591678.03729999997</v>
      </c>
      <c r="T22" s="2">
        <v>594987.69999999995</v>
      </c>
      <c r="U22" s="2">
        <v>606887.5</v>
      </c>
      <c r="W22" s="28">
        <f t="shared" si="4"/>
        <v>606887.5</v>
      </c>
      <c r="X22" s="28">
        <f t="shared" si="5"/>
        <v>606887.5</v>
      </c>
    </row>
    <row r="23" spans="1:27" hidden="1" x14ac:dyDescent="0.25">
      <c r="C23" s="12"/>
      <c r="D23" s="12"/>
      <c r="E23" s="12"/>
      <c r="F23" s="12"/>
      <c r="W23" s="28">
        <f t="shared" si="4"/>
        <v>0</v>
      </c>
      <c r="X23" s="28">
        <f t="shared" si="5"/>
        <v>0</v>
      </c>
    </row>
    <row r="24" spans="1:27" hidden="1" x14ac:dyDescent="0.25">
      <c r="C24" s="12"/>
      <c r="D24" s="12"/>
      <c r="E24" s="12"/>
      <c r="F24" s="12"/>
      <c r="W24" s="28">
        <f t="shared" si="4"/>
        <v>0</v>
      </c>
      <c r="X24" s="28">
        <f t="shared" si="5"/>
        <v>0</v>
      </c>
    </row>
    <row r="25" spans="1:27" hidden="1" x14ac:dyDescent="0.25">
      <c r="C25" s="12"/>
      <c r="D25" s="12"/>
      <c r="E25" s="12"/>
      <c r="F25" s="12"/>
      <c r="L25" s="2" t="s">
        <v>2</v>
      </c>
      <c r="W25" s="28">
        <f t="shared" si="4"/>
        <v>0</v>
      </c>
      <c r="X25" s="28">
        <f t="shared" si="5"/>
        <v>0</v>
      </c>
    </row>
    <row r="26" spans="1:27" x14ac:dyDescent="0.25">
      <c r="C26" s="12"/>
      <c r="D26" s="12"/>
      <c r="E26" s="12"/>
      <c r="F26" s="12"/>
    </row>
    <row r="27" spans="1:27" x14ac:dyDescent="0.25">
      <c r="C27" s="12"/>
      <c r="D27" s="12"/>
      <c r="E27" s="12"/>
      <c r="F27" s="12"/>
    </row>
    <row r="28" spans="1:27" x14ac:dyDescent="0.25">
      <c r="C28" s="12"/>
      <c r="D28" s="12"/>
      <c r="E28" s="12"/>
      <c r="F28" s="12"/>
    </row>
  </sheetData>
  <mergeCells count="5">
    <mergeCell ref="A3:E3"/>
    <mergeCell ref="A5:E5"/>
    <mergeCell ref="A1:E1"/>
    <mergeCell ref="A2:E2"/>
    <mergeCell ref="A4:K4"/>
  </mergeCells>
  <printOptions horizontalCentered="1"/>
  <pageMargins left="0.2" right="0.2" top="0.4" bottom="0.2" header="0" footer="0"/>
  <pageSetup paperSize="9" scale="83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Зайцева Любовь</cp:lastModifiedBy>
  <dcterms:created xsi:type="dcterms:W3CDTF">2018-07-13T11:35:21Z</dcterms:created>
  <dcterms:modified xsi:type="dcterms:W3CDTF">2018-11-12T07:25:42Z</dcterms:modified>
</cp:coreProperties>
</file>